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da-profile.public.city.fukagawa.hokkaido.jp\Redirect\yu_sato\Documents\"/>
    </mc:Choice>
  </mc:AlternateContent>
  <bookViews>
    <workbookView xWindow="0" yWindow="0" windowWidth="17970" windowHeight="7440"/>
  </bookViews>
  <sheets>
    <sheet name="西" sheetId="1" r:id="rId1"/>
    <sheet name="東" sheetId="2" r:id="rId2"/>
  </sheets>
  <definedNames>
    <definedName name="_xlnm.Print_Area" localSheetId="0">西!$A$1:$F$42</definedName>
    <definedName name="_xlnm.Print_Area" localSheetId="1">東!$A$1:$F$44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2" l="1"/>
  <c r="B22" i="2" l="1"/>
  <c r="B21" i="2"/>
  <c r="B18" i="2"/>
  <c r="B17" i="2"/>
  <c r="B16" i="2"/>
  <c r="B12" i="2"/>
  <c r="B29" i="2"/>
  <c r="B28" i="2"/>
  <c r="B23" i="2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F21" i="1" l="1"/>
  <c r="F20" i="1"/>
  <c r="F12" i="1"/>
  <c r="F13" i="1"/>
  <c r="F14" i="1"/>
  <c r="F16" i="1"/>
  <c r="F19" i="1"/>
  <c r="F25" i="1"/>
  <c r="F24" i="1"/>
  <c r="F23" i="1"/>
  <c r="F22" i="1"/>
  <c r="F18" i="1"/>
  <c r="F11" i="1"/>
  <c r="F10" i="1"/>
  <c r="F9" i="1"/>
  <c r="F17" i="1"/>
  <c r="F15" i="1"/>
  <c r="F8" i="1"/>
  <c r="E6" i="1"/>
  <c r="F6" i="1" l="1"/>
  <c r="C25" i="2" l="1"/>
  <c r="E25" i="2"/>
  <c r="F36" i="2" l="1"/>
  <c r="E36" i="2"/>
  <c r="D36" i="2"/>
  <c r="C36" i="2"/>
  <c r="D31" i="2"/>
  <c r="D27" i="2"/>
  <c r="D28" i="1"/>
  <c r="D29" i="1"/>
  <c r="D6" i="1" l="1"/>
  <c r="D26" i="1"/>
  <c r="D32" i="1"/>
  <c r="F32" i="1" l="1"/>
  <c r="F30" i="1" s="1"/>
  <c r="D30" i="1"/>
  <c r="E30" i="1"/>
  <c r="C30" i="1"/>
  <c r="D30" i="2"/>
  <c r="D25" i="2" l="1"/>
  <c r="F27" i="2" l="1"/>
  <c r="F30" i="2"/>
  <c r="F31" i="2"/>
  <c r="E31" i="2"/>
  <c r="F25" i="2" l="1"/>
  <c r="E5" i="2" l="1"/>
  <c r="E40" i="2" s="1"/>
  <c r="C5" i="2"/>
  <c r="C40" i="2" s="1"/>
  <c r="E33" i="1"/>
  <c r="C33" i="1"/>
  <c r="E26" i="1"/>
  <c r="C26" i="1"/>
  <c r="F33" i="1"/>
  <c r="F29" i="1"/>
  <c r="F28" i="1"/>
  <c r="C37" i="1" l="1"/>
  <c r="E37" i="1"/>
  <c r="F26" i="1"/>
  <c r="D33" i="1"/>
  <c r="F36" i="1" l="1"/>
  <c r="F42" i="1" s="1"/>
  <c r="D36" i="1" l="1"/>
  <c r="D42" i="1" s="1"/>
  <c r="B8" i="2" l="1"/>
  <c r="B20" i="2"/>
  <c r="B11" i="2"/>
  <c r="B15" i="2"/>
  <c r="B9" i="2"/>
  <c r="F5" i="2"/>
  <c r="F39" i="2"/>
  <c r="F44" i="2" s="1"/>
  <c r="B7" i="2"/>
  <c r="B19" i="2"/>
  <c r="D19" i="2" s="1"/>
  <c r="D5" i="2" s="1"/>
  <c r="D39" i="2" s="1"/>
  <c r="D44" i="2" s="1"/>
  <c r="B10" i="2"/>
  <c r="B14" i="2"/>
  <c r="B24" i="2"/>
  <c r="B13" i="2"/>
</calcChain>
</file>

<file path=xl/sharedStrings.xml><?xml version="1.0" encoding="utf-8"?>
<sst xmlns="http://schemas.openxmlformats.org/spreadsheetml/2006/main" count="125" uniqueCount="69">
  <si>
    <t>将来の目標・意識づけに関する事業（カタリ場）</t>
    <rPh sb="20" eb="21">
      <t>バ</t>
    </rPh>
    <phoneticPr fontId="1"/>
  </si>
  <si>
    <t>公務員模擬試験</t>
    <rPh sb="0" eb="3">
      <t>コウムイン</t>
    </rPh>
    <rPh sb="3" eb="5">
      <t>モギ</t>
    </rPh>
    <rPh sb="5" eb="7">
      <t>シケン</t>
    </rPh>
    <phoneticPr fontId="1"/>
  </si>
  <si>
    <t>英語力強化支援事業</t>
    <rPh sb="0" eb="3">
      <t>エイゴリョク</t>
    </rPh>
    <rPh sb="3" eb="5">
      <t>キョウカ</t>
    </rPh>
    <rPh sb="5" eb="7">
      <t>シエン</t>
    </rPh>
    <rPh sb="7" eb="9">
      <t>ジギョウ</t>
    </rPh>
    <phoneticPr fontId="1"/>
  </si>
  <si>
    <t>模擬試験受験料補助事業</t>
    <rPh sb="0" eb="2">
      <t>モギ</t>
    </rPh>
    <rPh sb="2" eb="4">
      <t>シケン</t>
    </rPh>
    <rPh sb="4" eb="7">
      <t>ジュケンリョウ</t>
    </rPh>
    <rPh sb="7" eb="9">
      <t>ホジョ</t>
    </rPh>
    <rPh sb="9" eb="11">
      <t>ジギョウ</t>
    </rPh>
    <phoneticPr fontId="1"/>
  </si>
  <si>
    <t>検定受検料補助事業</t>
    <rPh sb="0" eb="2">
      <t>ケンテイ</t>
    </rPh>
    <rPh sb="2" eb="3">
      <t>ウケ</t>
    </rPh>
    <rPh sb="3" eb="4">
      <t>ケン</t>
    </rPh>
    <rPh sb="4" eb="5">
      <t>リョウ</t>
    </rPh>
    <rPh sb="5" eb="7">
      <t>ホジョ</t>
    </rPh>
    <rPh sb="7" eb="9">
      <t>ジギョウ</t>
    </rPh>
    <phoneticPr fontId="1"/>
  </si>
  <si>
    <t>GTEC for STUDENT 受験料補助</t>
    <rPh sb="17" eb="19">
      <t>ジュケン</t>
    </rPh>
    <rPh sb="19" eb="20">
      <t>リョウ</t>
    </rPh>
    <rPh sb="20" eb="22">
      <t>ホジョ</t>
    </rPh>
    <phoneticPr fontId="1"/>
  </si>
  <si>
    <t>補助単価</t>
    <rPh sb="0" eb="2">
      <t>ホジョ</t>
    </rPh>
    <rPh sb="2" eb="4">
      <t>タンカ</t>
    </rPh>
    <phoneticPr fontId="1"/>
  </si>
  <si>
    <t>人数</t>
    <rPh sb="0" eb="2">
      <t>ニンズウ</t>
    </rPh>
    <phoneticPr fontId="1"/>
  </si>
  <si>
    <t>合計</t>
    <rPh sb="0" eb="2">
      <t>ゴウケイ</t>
    </rPh>
    <phoneticPr fontId="1"/>
  </si>
  <si>
    <t>全商　ビジネス文書実務検定（速度）</t>
    <rPh sb="0" eb="1">
      <t>ゼン</t>
    </rPh>
    <rPh sb="1" eb="2">
      <t>ショウ</t>
    </rPh>
    <rPh sb="7" eb="9">
      <t>ブンショ</t>
    </rPh>
    <rPh sb="9" eb="11">
      <t>ジツム</t>
    </rPh>
    <rPh sb="11" eb="13">
      <t>ケンテイ</t>
    </rPh>
    <rPh sb="14" eb="16">
      <t>ソクド</t>
    </rPh>
    <phoneticPr fontId="1"/>
  </si>
  <si>
    <t>全商　情報処理検定（3級）</t>
    <rPh sb="0" eb="1">
      <t>ゼン</t>
    </rPh>
    <rPh sb="1" eb="2">
      <t>ショウ</t>
    </rPh>
    <rPh sb="3" eb="5">
      <t>ジョウホウ</t>
    </rPh>
    <rPh sb="5" eb="7">
      <t>ショリ</t>
    </rPh>
    <rPh sb="7" eb="9">
      <t>ケンテイ</t>
    </rPh>
    <rPh sb="11" eb="12">
      <t>キュウ</t>
    </rPh>
    <phoneticPr fontId="1"/>
  </si>
  <si>
    <t>漢字検定（2級）</t>
    <rPh sb="0" eb="2">
      <t>カンジ</t>
    </rPh>
    <rPh sb="2" eb="4">
      <t>ケンテイ</t>
    </rPh>
    <rPh sb="6" eb="7">
      <t>キュウ</t>
    </rPh>
    <phoneticPr fontId="1"/>
  </si>
  <si>
    <t>日本農業技術検定</t>
    <rPh sb="0" eb="2">
      <t>ニホン</t>
    </rPh>
    <rPh sb="2" eb="4">
      <t>ノウギョウ</t>
    </rPh>
    <rPh sb="4" eb="6">
      <t>ギジュツ</t>
    </rPh>
    <rPh sb="6" eb="8">
      <t>ケンテイ</t>
    </rPh>
    <phoneticPr fontId="1"/>
  </si>
  <si>
    <t>資格取得のための養成講座受講支援事業</t>
    <phoneticPr fontId="1"/>
  </si>
  <si>
    <t>内容</t>
    <rPh sb="0" eb="2">
      <t>ナイヨウ</t>
    </rPh>
    <phoneticPr fontId="1"/>
  </si>
  <si>
    <t>計画</t>
    <rPh sb="0" eb="2">
      <t>ケイカク</t>
    </rPh>
    <phoneticPr fontId="1"/>
  </si>
  <si>
    <t>実績</t>
    <rPh sb="0" eb="2">
      <t>ジッセキ</t>
    </rPh>
    <phoneticPr fontId="1"/>
  </si>
  <si>
    <t>深川西高等学校</t>
    <phoneticPr fontId="1"/>
  </si>
  <si>
    <t>深川東高等学校</t>
    <phoneticPr fontId="1"/>
  </si>
  <si>
    <t>アーク溶接技能講習</t>
    <rPh sb="3" eb="5">
      <t>ヨウセツ</t>
    </rPh>
    <rPh sb="5" eb="7">
      <t>ギノウ</t>
    </rPh>
    <rPh sb="7" eb="9">
      <t>コウシュウ</t>
    </rPh>
    <phoneticPr fontId="1"/>
  </si>
  <si>
    <t>将来の目標・意識づけに関する事業</t>
    <phoneticPr fontId="1"/>
  </si>
  <si>
    <t>全商　ビジネス文書実務検定（3級）</t>
    <rPh sb="0" eb="1">
      <t>ゼン</t>
    </rPh>
    <rPh sb="1" eb="2">
      <t>ショウ</t>
    </rPh>
    <rPh sb="7" eb="9">
      <t>ブンショ</t>
    </rPh>
    <rPh sb="9" eb="11">
      <t>ジツム</t>
    </rPh>
    <rPh sb="11" eb="13">
      <t>ケンテイ</t>
    </rPh>
    <rPh sb="15" eb="16">
      <t>キュウ</t>
    </rPh>
    <phoneticPr fontId="1"/>
  </si>
  <si>
    <t>全商　ビジネス文書実務検定（2級）</t>
    <rPh sb="0" eb="1">
      <t>ゼン</t>
    </rPh>
    <rPh sb="1" eb="2">
      <t>ショウ</t>
    </rPh>
    <rPh sb="7" eb="9">
      <t>ブンショ</t>
    </rPh>
    <rPh sb="9" eb="11">
      <t>ジツム</t>
    </rPh>
    <rPh sb="11" eb="13">
      <t>ケンテイ</t>
    </rPh>
    <rPh sb="15" eb="16">
      <t>キュウ</t>
    </rPh>
    <phoneticPr fontId="1"/>
  </si>
  <si>
    <t>食品衛生責任者講習</t>
    <rPh sb="0" eb="2">
      <t>ショクヒン</t>
    </rPh>
    <rPh sb="2" eb="4">
      <t>エイセイ</t>
    </rPh>
    <rPh sb="4" eb="7">
      <t>セキニンシャ</t>
    </rPh>
    <rPh sb="7" eb="9">
      <t>コウシュウ</t>
    </rPh>
    <phoneticPr fontId="1"/>
  </si>
  <si>
    <t>芸術鑑賞事業</t>
    <rPh sb="0" eb="2">
      <t>ゲイジュツ</t>
    </rPh>
    <rPh sb="2" eb="4">
      <t>カンショウ</t>
    </rPh>
    <rPh sb="4" eb="6">
      <t>ジギョウ</t>
    </rPh>
    <phoneticPr fontId="1"/>
  </si>
  <si>
    <t>全商　情報処理検定（2級）</t>
    <rPh sb="0" eb="1">
      <t>ゼン</t>
    </rPh>
    <rPh sb="1" eb="2">
      <t>ショウ</t>
    </rPh>
    <rPh sb="3" eb="5">
      <t>ジョウホウ</t>
    </rPh>
    <rPh sb="5" eb="7">
      <t>ショリ</t>
    </rPh>
    <rPh sb="7" eb="9">
      <t>ケンテイ</t>
    </rPh>
    <rPh sb="11" eb="12">
      <t>キュウ</t>
    </rPh>
    <phoneticPr fontId="1"/>
  </si>
  <si>
    <t>全商　情報処理検定（1級）</t>
    <rPh sb="0" eb="1">
      <t>ゼン</t>
    </rPh>
    <rPh sb="1" eb="2">
      <t>ショウ</t>
    </rPh>
    <rPh sb="3" eb="5">
      <t>ジョウホウ</t>
    </rPh>
    <rPh sb="5" eb="7">
      <t>ショリ</t>
    </rPh>
    <rPh sb="7" eb="9">
      <t>ケンテイ</t>
    </rPh>
    <rPh sb="11" eb="12">
      <t>キュウ</t>
    </rPh>
    <phoneticPr fontId="1"/>
  </si>
  <si>
    <t>日商　簿記検定</t>
    <rPh sb="0" eb="2">
      <t>ニッショウ</t>
    </rPh>
    <rPh sb="3" eb="5">
      <t>ボキ</t>
    </rPh>
    <rPh sb="5" eb="7">
      <t>ケンテイ</t>
    </rPh>
    <phoneticPr fontId="1"/>
  </si>
  <si>
    <t>合　計　　　</t>
    <rPh sb="0" eb="1">
      <t>ゴウ</t>
    </rPh>
    <rPh sb="2" eb="3">
      <t>ケイ</t>
    </rPh>
    <phoneticPr fontId="1"/>
  </si>
  <si>
    <t>予算</t>
    <rPh sb="0" eb="2">
      <t>ヨサン</t>
    </rPh>
    <phoneticPr fontId="1"/>
  </si>
  <si>
    <t>通学交通費助成事業</t>
    <rPh sb="0" eb="2">
      <t>ツウガク</t>
    </rPh>
    <rPh sb="2" eb="5">
      <t>コウツウヒ</t>
    </rPh>
    <rPh sb="5" eb="7">
      <t>ジョセイ</t>
    </rPh>
    <phoneticPr fontId="1"/>
  </si>
  <si>
    <t>（単位：人、円）</t>
    <rPh sb="1" eb="3">
      <t>タンイ</t>
    </rPh>
    <rPh sb="4" eb="5">
      <t>ヒト</t>
    </rPh>
    <rPh sb="6" eb="7">
      <t>エン</t>
    </rPh>
    <phoneticPr fontId="1"/>
  </si>
  <si>
    <t>全商　珠算・電卓実務検定</t>
    <rPh sb="0" eb="1">
      <t>ゼン</t>
    </rPh>
    <rPh sb="1" eb="2">
      <t>ショウ</t>
    </rPh>
    <rPh sb="3" eb="5">
      <t>シュザン</t>
    </rPh>
    <rPh sb="6" eb="8">
      <t>デンタク</t>
    </rPh>
    <rPh sb="8" eb="10">
      <t>ジツム</t>
    </rPh>
    <rPh sb="10" eb="12">
      <t>ケンテイ</t>
    </rPh>
    <phoneticPr fontId="1"/>
  </si>
  <si>
    <t>漢字検定（準2級・3級）</t>
    <rPh sb="0" eb="2">
      <t>カンジ</t>
    </rPh>
    <rPh sb="2" eb="4">
      <t>ケンテイ</t>
    </rPh>
    <rPh sb="10" eb="11">
      <t>キュウ</t>
    </rPh>
    <phoneticPr fontId="1"/>
  </si>
  <si>
    <t>全商　簿記実務検定</t>
    <rPh sb="0" eb="1">
      <t>ゼン</t>
    </rPh>
    <rPh sb="1" eb="2">
      <t>ショウ</t>
    </rPh>
    <rPh sb="3" eb="5">
      <t>ボキ</t>
    </rPh>
    <rPh sb="5" eb="7">
      <t>ジツム</t>
    </rPh>
    <rPh sb="7" eb="9">
      <t>ケンテイ</t>
    </rPh>
    <phoneticPr fontId="1"/>
  </si>
  <si>
    <t>進路講話等外部講師招聘事業ほか</t>
    <rPh sb="0" eb="2">
      <t>シンロ</t>
    </rPh>
    <rPh sb="2" eb="5">
      <t>コウワナド</t>
    </rPh>
    <rPh sb="5" eb="7">
      <t>ガイブ</t>
    </rPh>
    <rPh sb="7" eb="9">
      <t>コウシ</t>
    </rPh>
    <rPh sb="9" eb="11">
      <t>ショウヘイ</t>
    </rPh>
    <rPh sb="11" eb="13">
      <t>ジギョウ</t>
    </rPh>
    <phoneticPr fontId="1"/>
  </si>
  <si>
    <t>全商　英語検定</t>
    <rPh sb="0" eb="1">
      <t>ゼン</t>
    </rPh>
    <rPh sb="1" eb="2">
      <t>ショウ</t>
    </rPh>
    <rPh sb="3" eb="5">
      <t>エイゴ</t>
    </rPh>
    <rPh sb="5" eb="7">
      <t>ケンテイ</t>
    </rPh>
    <phoneticPr fontId="1"/>
  </si>
  <si>
    <t>全商　商業経済検定</t>
    <rPh sb="0" eb="1">
      <t>ゼン</t>
    </rPh>
    <rPh sb="1" eb="2">
      <t>ショウ</t>
    </rPh>
    <rPh sb="3" eb="5">
      <t>ショウギョウ</t>
    </rPh>
    <rPh sb="5" eb="7">
      <t>ケイザイ</t>
    </rPh>
    <rPh sb="7" eb="9">
      <t>ケンテイ</t>
    </rPh>
    <phoneticPr fontId="1"/>
  </si>
  <si>
    <t>その他特に認める事業</t>
    <rPh sb="2" eb="3">
      <t>タ</t>
    </rPh>
    <rPh sb="3" eb="4">
      <t>トク</t>
    </rPh>
    <rPh sb="5" eb="6">
      <t>ミト</t>
    </rPh>
    <rPh sb="8" eb="10">
      <t>ジギョウ</t>
    </rPh>
    <phoneticPr fontId="1"/>
  </si>
  <si>
    <t>学校広報活動費</t>
    <rPh sb="0" eb="2">
      <t>ガッコウ</t>
    </rPh>
    <rPh sb="2" eb="4">
      <t>コウホウ</t>
    </rPh>
    <rPh sb="4" eb="6">
      <t>カツドウ</t>
    </rPh>
    <rPh sb="6" eb="7">
      <t>ヒ</t>
    </rPh>
    <phoneticPr fontId="1"/>
  </si>
  <si>
    <t>小　計　　　</t>
    <rPh sb="0" eb="1">
      <t>ショウ</t>
    </rPh>
    <rPh sb="2" eb="3">
      <t>ケイ</t>
    </rPh>
    <phoneticPr fontId="1"/>
  </si>
  <si>
    <t>全商　ビジネス文書実務検定（1級）</t>
    <rPh sb="0" eb="1">
      <t>ゼン</t>
    </rPh>
    <rPh sb="1" eb="2">
      <t>ショウ</t>
    </rPh>
    <rPh sb="7" eb="9">
      <t>ブンショ</t>
    </rPh>
    <rPh sb="9" eb="11">
      <t>ジツム</t>
    </rPh>
    <rPh sb="11" eb="13">
      <t>ケンテイ</t>
    </rPh>
    <rPh sb="15" eb="16">
      <t>キュウ</t>
    </rPh>
    <phoneticPr fontId="1"/>
  </si>
  <si>
    <t>平成30年度　深川市公立高等学校の魅力ある学校づくり事業支援交付金事業</t>
    <rPh sb="0" eb="2">
      <t>ヘイセイ</t>
    </rPh>
    <rPh sb="4" eb="6">
      <t>ネンド</t>
    </rPh>
    <rPh sb="7" eb="10">
      <t>フカガワシ</t>
    </rPh>
    <rPh sb="10" eb="12">
      <t>コウリツ</t>
    </rPh>
    <rPh sb="12" eb="14">
      <t>コウトウ</t>
    </rPh>
    <rPh sb="14" eb="16">
      <t>ガッコウ</t>
    </rPh>
    <rPh sb="17" eb="19">
      <t>ミリョク</t>
    </rPh>
    <rPh sb="33" eb="35">
      <t>ジギョウ</t>
    </rPh>
    <phoneticPr fontId="1"/>
  </si>
  <si>
    <t>全統マーク模試</t>
  </si>
  <si>
    <t>全統記述模試</t>
  </si>
  <si>
    <t>高２公務員模試</t>
    <phoneticPr fontId="1"/>
  </si>
  <si>
    <t xml:space="preserve">平成30年度　深川市公立高等学校の魅力ある学校づくり事業支援交付金事業
</t>
    <rPh sb="0" eb="2">
      <t>ヘイセイ</t>
    </rPh>
    <rPh sb="4" eb="6">
      <t>ネンド</t>
    </rPh>
    <rPh sb="7" eb="10">
      <t>フカガワシ</t>
    </rPh>
    <rPh sb="10" eb="12">
      <t>コウリツ</t>
    </rPh>
    <rPh sb="12" eb="14">
      <t>コウトウ</t>
    </rPh>
    <rPh sb="14" eb="16">
      <t>ガッコウ</t>
    </rPh>
    <rPh sb="17" eb="19">
      <t>ミリョク</t>
    </rPh>
    <rPh sb="33" eb="35">
      <t>ジギョウ</t>
    </rPh>
    <phoneticPr fontId="1"/>
  </si>
  <si>
    <t>販売実習交通費補助</t>
    <rPh sb="0" eb="2">
      <t>ハンバイ</t>
    </rPh>
    <rPh sb="2" eb="4">
      <t>ジッシュウ</t>
    </rPh>
    <rPh sb="4" eb="7">
      <t>コウツウヒ</t>
    </rPh>
    <rPh sb="7" eb="9">
      <t>ホジョ</t>
    </rPh>
    <phoneticPr fontId="1"/>
  </si>
  <si>
    <t>危険物取扱者試験</t>
    <rPh sb="0" eb="3">
      <t>キケンブツ</t>
    </rPh>
    <rPh sb="3" eb="5">
      <t>トリアツカイ</t>
    </rPh>
    <rPh sb="5" eb="6">
      <t>シャ</t>
    </rPh>
    <rPh sb="6" eb="8">
      <t>シケン</t>
    </rPh>
    <phoneticPr fontId="1"/>
  </si>
  <si>
    <t>学力判定</t>
    <rPh sb="0" eb="2">
      <t>ガクリョク</t>
    </rPh>
    <rPh sb="2" eb="4">
      <t>ハンテイ</t>
    </rPh>
    <phoneticPr fontId="1"/>
  </si>
  <si>
    <t>小論文</t>
    <rPh sb="0" eb="3">
      <t>ショウロンブン</t>
    </rPh>
    <phoneticPr fontId="1"/>
  </si>
  <si>
    <t>全経　簿記能力検定</t>
    <rPh sb="0" eb="1">
      <t>ゼン</t>
    </rPh>
    <rPh sb="1" eb="2">
      <t>キョウ</t>
    </rPh>
    <rPh sb="3" eb="5">
      <t>ボキ</t>
    </rPh>
    <rPh sb="5" eb="7">
      <t>ノウリョク</t>
    </rPh>
    <rPh sb="7" eb="9">
      <t>ケンテイ</t>
    </rPh>
    <phoneticPr fontId="1"/>
  </si>
  <si>
    <t>高２模試</t>
    <phoneticPr fontId="1"/>
  </si>
  <si>
    <t>高１模試</t>
    <phoneticPr fontId="1"/>
  </si>
  <si>
    <t>高１模試②</t>
    <phoneticPr fontId="1"/>
  </si>
  <si>
    <t>高２模試②</t>
    <phoneticPr fontId="1"/>
  </si>
  <si>
    <t>高２模試③</t>
    <phoneticPr fontId="1"/>
  </si>
  <si>
    <t>高２看護模試</t>
    <rPh sb="2" eb="4">
      <t>カンゴ</t>
    </rPh>
    <phoneticPr fontId="1"/>
  </si>
  <si>
    <t>３学年模試（上記以外）</t>
    <rPh sb="1" eb="3">
      <t>ガクネン</t>
    </rPh>
    <rPh sb="3" eb="5">
      <t>モシ</t>
    </rPh>
    <rPh sb="6" eb="8">
      <t>ジョウキ</t>
    </rPh>
    <rPh sb="8" eb="10">
      <t>イガイ</t>
    </rPh>
    <phoneticPr fontId="1"/>
  </si>
  <si>
    <t>駿台センタープレ</t>
    <phoneticPr fontId="1"/>
  </si>
  <si>
    <t>全統プレテスト</t>
    <phoneticPr fontId="1"/>
  </si>
  <si>
    <t>北大模試①</t>
    <rPh sb="2" eb="3">
      <t>モ</t>
    </rPh>
    <rPh sb="3" eb="4">
      <t>シ</t>
    </rPh>
    <phoneticPr fontId="1"/>
  </si>
  <si>
    <t>北大模試②</t>
    <rPh sb="2" eb="3">
      <t>モ</t>
    </rPh>
    <rPh sb="3" eb="4">
      <t>シ</t>
    </rPh>
    <phoneticPr fontId="1"/>
  </si>
  <si>
    <t>道看模試</t>
    <rPh sb="0" eb="1">
      <t>ドウ</t>
    </rPh>
    <rPh sb="1" eb="2">
      <t>カン</t>
    </rPh>
    <rPh sb="2" eb="4">
      <t>モシ</t>
    </rPh>
    <phoneticPr fontId="1"/>
  </si>
  <si>
    <t>ベネッセ・駿台マーク模試</t>
    <rPh sb="10" eb="12">
      <t>モシ</t>
    </rPh>
    <phoneticPr fontId="1"/>
  </si>
  <si>
    <t>ベネッセ・駿台記述模試</t>
    <rPh sb="7" eb="9">
      <t>キジュツ</t>
    </rPh>
    <rPh sb="9" eb="11">
      <t>モシ</t>
    </rPh>
    <phoneticPr fontId="1"/>
  </si>
  <si>
    <t>漢字検定（４回）</t>
    <rPh sb="2" eb="4">
      <t>ケンテイ</t>
    </rPh>
    <rPh sb="6" eb="7">
      <t>カイ</t>
    </rPh>
    <phoneticPr fontId="1"/>
  </si>
  <si>
    <t>英語検定（３回）</t>
    <rPh sb="2" eb="4">
      <t>ケンテイ</t>
    </rPh>
    <rPh sb="6" eb="7">
      <t>カイ</t>
    </rPh>
    <phoneticPr fontId="1"/>
  </si>
  <si>
    <t>ITパスポート試験</t>
    <rPh sb="7" eb="9">
      <t>シケン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</si>
</sst>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2" borderId="1" xfId="0" applyFont="1" applyFill="1" applyBorder="1">
      <alignment vertical="center"/>
    </xf>
    <xf numFmtId="176" fontId="3" fillId="2" borderId="3" xfId="0" applyNumberFormat="1" applyFont="1" applyFill="1" applyBorder="1">
      <alignment vertical="center"/>
    </xf>
    <xf numFmtId="176" fontId="3" fillId="2" borderId="4" xfId="0" applyNumberFormat="1" applyFont="1" applyFill="1" applyBorder="1">
      <alignment vertical="center"/>
    </xf>
    <xf numFmtId="176" fontId="4" fillId="2" borderId="1" xfId="0" applyNumberFormat="1" applyFont="1" applyFill="1" applyBorder="1">
      <alignment vertical="center"/>
    </xf>
    <xf numFmtId="176" fontId="3" fillId="2" borderId="2" xfId="0" applyNumberFormat="1" applyFont="1" applyFill="1" applyBorder="1">
      <alignment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center" vertical="center"/>
    </xf>
    <xf numFmtId="176" fontId="3" fillId="0" borderId="6" xfId="0" applyNumberFormat="1" applyFont="1" applyBorder="1">
      <alignment vertical="center"/>
    </xf>
    <xf numFmtId="176" fontId="3" fillId="0" borderId="5" xfId="0" applyNumberFormat="1" applyFont="1" applyBorder="1">
      <alignment vertical="center"/>
    </xf>
    <xf numFmtId="176" fontId="3" fillId="2" borderId="1" xfId="0" applyNumberFormat="1" applyFont="1" applyFill="1" applyBorder="1">
      <alignment vertical="center"/>
    </xf>
    <xf numFmtId="0" fontId="3" fillId="0" borderId="6" xfId="0" applyFont="1" applyBorder="1" applyAlignment="1">
      <alignment horizontal="distributed" vertical="center" justifyLastLine="1"/>
    </xf>
    <xf numFmtId="176" fontId="3" fillId="0" borderId="11" xfId="0" applyNumberFormat="1" applyFont="1" applyFill="1" applyBorder="1">
      <alignment vertical="center"/>
    </xf>
    <xf numFmtId="0" fontId="4" fillId="2" borderId="3" xfId="0" applyFont="1" applyFill="1" applyBorder="1" applyAlignment="1">
      <alignment horizontal="left" vertical="center"/>
    </xf>
    <xf numFmtId="176" fontId="3" fillId="0" borderId="0" xfId="0" applyNumberFormat="1" applyFont="1">
      <alignment vertical="center"/>
    </xf>
    <xf numFmtId="176" fontId="3" fillId="2" borderId="9" xfId="0" applyNumberFormat="1" applyFont="1" applyFill="1" applyBorder="1">
      <alignment vertical="center"/>
    </xf>
    <xf numFmtId="0" fontId="4" fillId="2" borderId="3" xfId="0" applyFont="1" applyFill="1" applyBorder="1">
      <alignment vertical="center"/>
    </xf>
    <xf numFmtId="176" fontId="2" fillId="3" borderId="12" xfId="0" applyNumberFormat="1" applyFont="1" applyFill="1" applyBorder="1" applyAlignment="1">
      <alignment vertical="center" shrinkToFit="1"/>
    </xf>
    <xf numFmtId="0" fontId="3" fillId="0" borderId="5" xfId="0" applyFont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4" fillId="2" borderId="8" xfId="0" applyFont="1" applyFill="1" applyBorder="1" applyAlignment="1">
      <alignment horizontal="left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176" fontId="4" fillId="2" borderId="1" xfId="0" applyNumberFormat="1" applyFont="1" applyFill="1" applyBorder="1" applyAlignment="1">
      <alignment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distributed" vertical="center" justifyLastLine="1"/>
    </xf>
    <xf numFmtId="176" fontId="3" fillId="0" borderId="7" xfId="0" applyNumberFormat="1" applyFont="1" applyFill="1" applyBorder="1">
      <alignment vertical="center"/>
    </xf>
    <xf numFmtId="176" fontId="3" fillId="0" borderId="5" xfId="0" applyNumberFormat="1" applyFont="1" applyFill="1" applyBorder="1">
      <alignment vertical="center"/>
    </xf>
    <xf numFmtId="0" fontId="3" fillId="0" borderId="0" xfId="0" applyFont="1" applyAlignment="1">
      <alignment horizontal="right" vertical="center"/>
    </xf>
    <xf numFmtId="176" fontId="3" fillId="2" borderId="4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176" fontId="2" fillId="3" borderId="17" xfId="0" applyNumberFormat="1" applyFont="1" applyFill="1" applyBorder="1" applyAlignment="1">
      <alignment vertical="center" shrinkToFit="1"/>
    </xf>
    <xf numFmtId="176" fontId="2" fillId="3" borderId="18" xfId="0" applyNumberFormat="1" applyFont="1" applyFill="1" applyBorder="1" applyAlignment="1">
      <alignment vertical="center" shrinkToFit="1"/>
    </xf>
    <xf numFmtId="176" fontId="2" fillId="3" borderId="19" xfId="0" applyNumberFormat="1" applyFont="1" applyFill="1" applyBorder="1" applyAlignment="1">
      <alignment vertical="center" shrinkToFit="1"/>
    </xf>
    <xf numFmtId="0" fontId="3" fillId="0" borderId="16" xfId="0" applyFont="1" applyBorder="1" applyAlignment="1">
      <alignment horizontal="left" vertical="center" shrinkToFit="1"/>
    </xf>
    <xf numFmtId="176" fontId="3" fillId="0" borderId="16" xfId="0" applyNumberFormat="1" applyFont="1" applyFill="1" applyBorder="1">
      <alignment vertical="center"/>
    </xf>
    <xf numFmtId="176" fontId="2" fillId="3" borderId="21" xfId="0" applyNumberFormat="1" applyFont="1" applyFill="1" applyBorder="1" applyAlignment="1">
      <alignment vertical="center" shrinkToFit="1"/>
    </xf>
    <xf numFmtId="176" fontId="2" fillId="3" borderId="22" xfId="0" applyNumberFormat="1" applyFont="1" applyFill="1" applyBorder="1" applyAlignment="1">
      <alignment vertical="center" shrinkToFit="1"/>
    </xf>
    <xf numFmtId="176" fontId="2" fillId="3" borderId="23" xfId="0" applyNumberFormat="1" applyFont="1" applyFill="1" applyBorder="1" applyAlignment="1">
      <alignment vertical="center" shrinkToFit="1"/>
    </xf>
    <xf numFmtId="176" fontId="2" fillId="3" borderId="24" xfId="0" applyNumberFormat="1" applyFont="1" applyFill="1" applyBorder="1" applyAlignment="1">
      <alignment vertical="center" shrinkToFit="1"/>
    </xf>
    <xf numFmtId="0" fontId="3" fillId="0" borderId="13" xfId="0" applyFont="1" applyBorder="1" applyAlignment="1">
      <alignment horizontal="left" vertical="center" shrinkToFit="1"/>
    </xf>
    <xf numFmtId="176" fontId="3" fillId="0" borderId="13" xfId="0" applyNumberFormat="1" applyFont="1" applyBorder="1">
      <alignment vertical="center"/>
    </xf>
    <xf numFmtId="0" fontId="5" fillId="0" borderId="5" xfId="0" applyFont="1" applyFill="1" applyBorder="1" applyAlignment="1">
      <alignment horizontal="left" vertical="center" shrinkToFit="1"/>
    </xf>
    <xf numFmtId="176" fontId="3" fillId="0" borderId="10" xfId="0" applyNumberFormat="1" applyFont="1" applyFill="1" applyBorder="1">
      <alignment vertical="center"/>
    </xf>
    <xf numFmtId="0" fontId="5" fillId="0" borderId="11" xfId="0" applyFont="1" applyFill="1" applyBorder="1" applyAlignment="1">
      <alignment horizontal="left" vertical="center" shrinkToFit="1"/>
    </xf>
    <xf numFmtId="176" fontId="3" fillId="0" borderId="10" xfId="0" applyNumberFormat="1" applyFont="1" applyBorder="1">
      <alignment vertical="center"/>
    </xf>
    <xf numFmtId="176" fontId="3" fillId="0" borderId="25" xfId="0" applyNumberFormat="1" applyFont="1" applyBorder="1">
      <alignment vertical="center"/>
    </xf>
    <xf numFmtId="176" fontId="3" fillId="0" borderId="11" xfId="0" applyNumberFormat="1" applyFont="1" applyBorder="1">
      <alignment vertical="center"/>
    </xf>
    <xf numFmtId="0" fontId="3" fillId="0" borderId="25" xfId="0" applyFont="1" applyBorder="1" applyAlignment="1">
      <alignment horizontal="left" vertical="center" shrinkToFit="1"/>
    </xf>
    <xf numFmtId="176" fontId="3" fillId="0" borderId="27" xfId="0" applyNumberFormat="1" applyFont="1" applyBorder="1">
      <alignment vertical="center"/>
    </xf>
    <xf numFmtId="0" fontId="3" fillId="0" borderId="11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176" fontId="6" fillId="2" borderId="1" xfId="0" applyNumberFormat="1" applyFont="1" applyFill="1" applyBorder="1">
      <alignment vertical="center"/>
    </xf>
    <xf numFmtId="176" fontId="3" fillId="0" borderId="26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3" borderId="14" xfId="0" applyFont="1" applyFill="1" applyBorder="1" applyAlignment="1">
      <alignment horizontal="right" vertical="center"/>
    </xf>
    <xf numFmtId="0" fontId="2" fillId="3" borderId="15" xfId="0" applyFont="1" applyFill="1" applyBorder="1" applyAlignment="1">
      <alignment horizontal="right" vertical="center"/>
    </xf>
    <xf numFmtId="0" fontId="2" fillId="3" borderId="20" xfId="0" applyFont="1" applyFill="1" applyBorder="1" applyAlignment="1">
      <alignment horizontal="right" vertical="center"/>
    </xf>
    <xf numFmtId="0" fontId="2" fillId="3" borderId="21" xfId="0" applyFont="1" applyFill="1" applyBorder="1" applyAlignment="1">
      <alignment horizontal="right" vertical="center"/>
    </xf>
    <xf numFmtId="176" fontId="3" fillId="0" borderId="11" xfId="0" applyNumberFormat="1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7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zoomScaleNormal="100" zoomScaleSheetLayoutView="106" workbookViewId="0">
      <selection sqref="A1:D1"/>
    </sheetView>
  </sheetViews>
  <sheetFormatPr defaultColWidth="9" defaultRowHeight="24.75" customHeight="1" x14ac:dyDescent="0.15"/>
  <cols>
    <col min="1" max="1" width="42.375" style="1" customWidth="1"/>
    <col min="2" max="2" width="12.875" style="1" customWidth="1"/>
    <col min="3" max="3" width="8.875" style="1" customWidth="1"/>
    <col min="4" max="4" width="15" style="1" customWidth="1"/>
    <col min="5" max="5" width="9" style="1"/>
    <col min="6" max="6" width="14.875" style="1" customWidth="1"/>
    <col min="7" max="16384" width="9" style="1"/>
  </cols>
  <sheetData>
    <row r="1" spans="1:6" ht="21" customHeight="1" x14ac:dyDescent="0.15">
      <c r="A1" s="57" t="s">
        <v>42</v>
      </c>
      <c r="B1" s="58"/>
      <c r="C1" s="58"/>
      <c r="D1" s="58"/>
    </row>
    <row r="2" spans="1:6" ht="21" customHeight="1" x14ac:dyDescent="0.15"/>
    <row r="3" spans="1:6" ht="21" customHeight="1" x14ac:dyDescent="0.15">
      <c r="A3" s="1" t="s">
        <v>17</v>
      </c>
      <c r="F3" s="31" t="s">
        <v>31</v>
      </c>
    </row>
    <row r="4" spans="1:6" ht="21" customHeight="1" x14ac:dyDescent="0.15">
      <c r="C4" s="23"/>
      <c r="D4" s="24" t="s">
        <v>15</v>
      </c>
      <c r="E4" s="23"/>
      <c r="F4" s="24" t="s">
        <v>16</v>
      </c>
    </row>
    <row r="5" spans="1:6" ht="21" customHeight="1" x14ac:dyDescent="0.15">
      <c r="A5" s="2" t="s">
        <v>0</v>
      </c>
      <c r="B5" s="3"/>
      <c r="C5" s="4"/>
      <c r="D5" s="5">
        <v>900000</v>
      </c>
      <c r="E5" s="4">
        <v>128</v>
      </c>
      <c r="F5" s="5">
        <v>719464</v>
      </c>
    </row>
    <row r="6" spans="1:6" ht="21" customHeight="1" x14ac:dyDescent="0.15">
      <c r="A6" s="17" t="s">
        <v>3</v>
      </c>
      <c r="B6" s="6"/>
      <c r="C6" s="6"/>
      <c r="D6" s="5">
        <f>SUM(D8:D25)</f>
        <v>1376000</v>
      </c>
      <c r="E6" s="6">
        <f>SUM(E8:E25)</f>
        <v>439</v>
      </c>
      <c r="F6" s="5">
        <f>SUM(F8:F25)</f>
        <v>1116520</v>
      </c>
    </row>
    <row r="7" spans="1:6" ht="21" customHeight="1" x14ac:dyDescent="0.15">
      <c r="A7" s="7" t="s">
        <v>14</v>
      </c>
      <c r="B7" s="8" t="s">
        <v>6</v>
      </c>
      <c r="C7" s="7" t="s">
        <v>7</v>
      </c>
      <c r="D7" s="7" t="s">
        <v>8</v>
      </c>
      <c r="E7" s="7" t="s">
        <v>7</v>
      </c>
      <c r="F7" s="7" t="s">
        <v>8</v>
      </c>
    </row>
    <row r="8" spans="1:6" ht="21" customHeight="1" x14ac:dyDescent="0.15">
      <c r="A8" s="51" t="s">
        <v>1</v>
      </c>
      <c r="B8" s="9">
        <v>2900</v>
      </c>
      <c r="C8" s="49">
        <f>INT(D8/B8)+1</f>
        <v>18</v>
      </c>
      <c r="D8" s="49">
        <v>50000</v>
      </c>
      <c r="E8" s="49">
        <v>9</v>
      </c>
      <c r="F8" s="49">
        <f t="shared" ref="F8:F25" si="0">B8*E8</f>
        <v>26100</v>
      </c>
    </row>
    <row r="9" spans="1:6" ht="21" customHeight="1" x14ac:dyDescent="0.15">
      <c r="A9" s="19" t="s">
        <v>65</v>
      </c>
      <c r="B9" s="10">
        <v>2590</v>
      </c>
      <c r="C9" s="10">
        <f t="shared" ref="C9:C25" si="1">INT(D9/B9)+1</f>
        <v>28</v>
      </c>
      <c r="D9" s="10">
        <v>70000</v>
      </c>
      <c r="E9" s="10">
        <v>25</v>
      </c>
      <c r="F9" s="10">
        <f t="shared" si="0"/>
        <v>64750</v>
      </c>
    </row>
    <row r="10" spans="1:6" ht="21" customHeight="1" x14ac:dyDescent="0.15">
      <c r="A10" s="19" t="s">
        <v>43</v>
      </c>
      <c r="B10" s="10">
        <v>2700</v>
      </c>
      <c r="C10" s="10">
        <f t="shared" si="1"/>
        <v>26</v>
      </c>
      <c r="D10" s="10">
        <v>70000</v>
      </c>
      <c r="E10" s="10">
        <v>21</v>
      </c>
      <c r="F10" s="10">
        <f t="shared" si="0"/>
        <v>56700</v>
      </c>
    </row>
    <row r="11" spans="1:6" ht="21" customHeight="1" x14ac:dyDescent="0.15">
      <c r="A11" s="19" t="s">
        <v>44</v>
      </c>
      <c r="B11" s="10">
        <v>2800</v>
      </c>
      <c r="C11" s="10">
        <f t="shared" si="1"/>
        <v>26</v>
      </c>
      <c r="D11" s="10">
        <v>70000</v>
      </c>
      <c r="E11" s="10">
        <v>25</v>
      </c>
      <c r="F11" s="10">
        <f t="shared" si="0"/>
        <v>70000</v>
      </c>
    </row>
    <row r="12" spans="1:6" ht="21" customHeight="1" x14ac:dyDescent="0.15">
      <c r="A12" s="19" t="s">
        <v>64</v>
      </c>
      <c r="B12" s="10">
        <v>2590</v>
      </c>
      <c r="C12" s="10">
        <f t="shared" si="1"/>
        <v>20</v>
      </c>
      <c r="D12" s="10">
        <v>50000</v>
      </c>
      <c r="E12" s="10">
        <v>18</v>
      </c>
      <c r="F12" s="10">
        <f t="shared" ref="F12" si="2">B12*E12</f>
        <v>46620</v>
      </c>
    </row>
    <row r="13" spans="1:6" ht="21" customHeight="1" x14ac:dyDescent="0.15">
      <c r="A13" s="19" t="s">
        <v>63</v>
      </c>
      <c r="B13" s="10">
        <v>3400</v>
      </c>
      <c r="C13" s="10">
        <f t="shared" si="1"/>
        <v>23</v>
      </c>
      <c r="D13" s="10">
        <v>75000</v>
      </c>
      <c r="E13" s="10">
        <v>21</v>
      </c>
      <c r="F13" s="10">
        <f t="shared" si="0"/>
        <v>71400</v>
      </c>
    </row>
    <row r="14" spans="1:6" ht="21" customHeight="1" x14ac:dyDescent="0.15">
      <c r="A14" s="19" t="s">
        <v>61</v>
      </c>
      <c r="B14" s="10">
        <v>4410</v>
      </c>
      <c r="C14" s="10">
        <f t="shared" si="1"/>
        <v>7</v>
      </c>
      <c r="D14" s="10">
        <v>30000</v>
      </c>
      <c r="E14" s="10">
        <v>3</v>
      </c>
      <c r="F14" s="10">
        <f>B14*E14</f>
        <v>13230</v>
      </c>
    </row>
    <row r="15" spans="1:6" ht="21" customHeight="1" x14ac:dyDescent="0.15">
      <c r="A15" s="19" t="s">
        <v>62</v>
      </c>
      <c r="B15" s="10">
        <v>3900</v>
      </c>
      <c r="C15" s="10">
        <f t="shared" si="1"/>
        <v>8</v>
      </c>
      <c r="D15" s="10">
        <v>30000</v>
      </c>
      <c r="E15" s="10">
        <v>3</v>
      </c>
      <c r="F15" s="10">
        <f>B15*E15</f>
        <v>11700</v>
      </c>
    </row>
    <row r="16" spans="1:6" ht="21" customHeight="1" x14ac:dyDescent="0.15">
      <c r="A16" s="19" t="s">
        <v>60</v>
      </c>
      <c r="B16" s="10">
        <v>2650</v>
      </c>
      <c r="C16" s="10">
        <f t="shared" si="1"/>
        <v>20</v>
      </c>
      <c r="D16" s="10">
        <v>51000</v>
      </c>
      <c r="E16" s="10">
        <v>19</v>
      </c>
      <c r="F16" s="10">
        <f t="shared" ref="F16" si="3">B16*E16</f>
        <v>50350</v>
      </c>
    </row>
    <row r="17" spans="1:6" ht="21" customHeight="1" x14ac:dyDescent="0.15">
      <c r="A17" s="19" t="s">
        <v>59</v>
      </c>
      <c r="B17" s="10">
        <v>3900</v>
      </c>
      <c r="C17" s="52">
        <f t="shared" si="1"/>
        <v>13</v>
      </c>
      <c r="D17" s="10">
        <v>50000</v>
      </c>
      <c r="E17" s="10">
        <v>11</v>
      </c>
      <c r="F17" s="10">
        <f>B17*E17</f>
        <v>42900</v>
      </c>
    </row>
    <row r="18" spans="1:6" ht="21" customHeight="1" x14ac:dyDescent="0.15">
      <c r="A18" s="19" t="s">
        <v>58</v>
      </c>
      <c r="B18" s="10">
        <v>2630</v>
      </c>
      <c r="C18" s="10">
        <f t="shared" si="1"/>
        <v>134</v>
      </c>
      <c r="D18" s="10">
        <v>350000</v>
      </c>
      <c r="E18" s="10">
        <v>111</v>
      </c>
      <c r="F18" s="10">
        <f t="shared" si="0"/>
        <v>291930</v>
      </c>
    </row>
    <row r="19" spans="1:6" ht="21" customHeight="1" x14ac:dyDescent="0.15">
      <c r="A19" s="19" t="s">
        <v>52</v>
      </c>
      <c r="B19" s="10">
        <v>2180</v>
      </c>
      <c r="C19" s="10">
        <f t="shared" si="1"/>
        <v>37</v>
      </c>
      <c r="D19" s="10">
        <v>80000</v>
      </c>
      <c r="E19" s="10">
        <v>32</v>
      </c>
      <c r="F19" s="10">
        <f t="shared" si="0"/>
        <v>69760</v>
      </c>
    </row>
    <row r="20" spans="1:6" ht="21" customHeight="1" x14ac:dyDescent="0.15">
      <c r="A20" s="19" t="s">
        <v>55</v>
      </c>
      <c r="B20" s="10">
        <v>2180</v>
      </c>
      <c r="C20" s="10">
        <f t="shared" si="1"/>
        <v>46</v>
      </c>
      <c r="D20" s="10">
        <v>100000</v>
      </c>
      <c r="E20" s="10">
        <v>23</v>
      </c>
      <c r="F20" s="10">
        <f>B20*E20</f>
        <v>50140</v>
      </c>
    </row>
    <row r="21" spans="1:6" ht="21" customHeight="1" x14ac:dyDescent="0.15">
      <c r="A21" s="19" t="s">
        <v>56</v>
      </c>
      <c r="B21" s="10">
        <v>2180</v>
      </c>
      <c r="C21" s="10">
        <f t="shared" si="1"/>
        <v>46</v>
      </c>
      <c r="D21" s="10">
        <v>100000</v>
      </c>
      <c r="E21" s="10">
        <v>30</v>
      </c>
      <c r="F21" s="10">
        <f>B21*E21</f>
        <v>65400</v>
      </c>
    </row>
    <row r="22" spans="1:6" ht="21" customHeight="1" x14ac:dyDescent="0.15">
      <c r="A22" s="19" t="s">
        <v>57</v>
      </c>
      <c r="B22" s="50">
        <v>1800</v>
      </c>
      <c r="C22" s="10">
        <f t="shared" si="1"/>
        <v>12</v>
      </c>
      <c r="D22" s="10">
        <v>20000</v>
      </c>
      <c r="E22" s="10">
        <v>11</v>
      </c>
      <c r="F22" s="10">
        <f t="shared" si="0"/>
        <v>19800</v>
      </c>
    </row>
    <row r="23" spans="1:6" ht="21" customHeight="1" x14ac:dyDescent="0.15">
      <c r="A23" s="19" t="s">
        <v>45</v>
      </c>
      <c r="B23" s="10">
        <v>1900</v>
      </c>
      <c r="C23" s="48">
        <f t="shared" si="1"/>
        <v>11</v>
      </c>
      <c r="D23" s="48">
        <v>20000</v>
      </c>
      <c r="E23" s="48">
        <v>5</v>
      </c>
      <c r="F23" s="48">
        <f t="shared" si="0"/>
        <v>9500</v>
      </c>
    </row>
    <row r="24" spans="1:6" ht="21" customHeight="1" x14ac:dyDescent="0.15">
      <c r="A24" s="19" t="s">
        <v>53</v>
      </c>
      <c r="B24" s="10">
        <v>2170</v>
      </c>
      <c r="C24" s="10">
        <f t="shared" si="1"/>
        <v>37</v>
      </c>
      <c r="D24" s="10">
        <v>80000</v>
      </c>
      <c r="E24" s="10">
        <v>36</v>
      </c>
      <c r="F24" s="10">
        <f t="shared" si="0"/>
        <v>78120</v>
      </c>
    </row>
    <row r="25" spans="1:6" ht="21" customHeight="1" x14ac:dyDescent="0.15">
      <c r="A25" s="19" t="s">
        <v>54</v>
      </c>
      <c r="B25" s="10">
        <v>2170</v>
      </c>
      <c r="C25" s="10">
        <f t="shared" si="1"/>
        <v>37</v>
      </c>
      <c r="D25" s="10">
        <v>80000</v>
      </c>
      <c r="E25" s="10">
        <v>36</v>
      </c>
      <c r="F25" s="10">
        <f t="shared" si="0"/>
        <v>78120</v>
      </c>
    </row>
    <row r="26" spans="1:6" ht="21" customHeight="1" x14ac:dyDescent="0.15">
      <c r="A26" s="20" t="s">
        <v>4</v>
      </c>
      <c r="B26" s="11"/>
      <c r="C26" s="11">
        <f>SUM(C28:C29)</f>
        <v>357</v>
      </c>
      <c r="D26" s="5">
        <f>SUM(D28:D29)</f>
        <v>357000</v>
      </c>
      <c r="E26" s="11">
        <f>SUM(E28:E29)</f>
        <v>326</v>
      </c>
      <c r="F26" s="5">
        <f>SUM(F28:F29)</f>
        <v>326000</v>
      </c>
    </row>
    <row r="27" spans="1:6" ht="21" customHeight="1" x14ac:dyDescent="0.15">
      <c r="A27" s="7" t="s">
        <v>14</v>
      </c>
      <c r="B27" s="8" t="s">
        <v>6</v>
      </c>
      <c r="C27" s="7" t="s">
        <v>7</v>
      </c>
      <c r="D27" s="7" t="s">
        <v>8</v>
      </c>
      <c r="E27" s="7" t="s">
        <v>7</v>
      </c>
      <c r="F27" s="7" t="s">
        <v>8</v>
      </c>
    </row>
    <row r="28" spans="1:6" ht="21" customHeight="1" x14ac:dyDescent="0.15">
      <c r="A28" s="26" t="s">
        <v>66</v>
      </c>
      <c r="B28" s="9">
        <v>1000</v>
      </c>
      <c r="C28" s="9">
        <v>266</v>
      </c>
      <c r="D28" s="9">
        <f t="shared" ref="D28:D29" si="4">B28*C28</f>
        <v>266000</v>
      </c>
      <c r="E28" s="9">
        <v>280</v>
      </c>
      <c r="F28" s="9">
        <f>B28*E28</f>
        <v>280000</v>
      </c>
    </row>
    <row r="29" spans="1:6" ht="21" customHeight="1" x14ac:dyDescent="0.15">
      <c r="A29" s="19" t="s">
        <v>67</v>
      </c>
      <c r="B29" s="10">
        <v>1000</v>
      </c>
      <c r="C29" s="10">
        <v>91</v>
      </c>
      <c r="D29" s="10">
        <f t="shared" si="4"/>
        <v>91000</v>
      </c>
      <c r="E29" s="10">
        <v>46</v>
      </c>
      <c r="F29" s="10">
        <f>B29*E29</f>
        <v>46000</v>
      </c>
    </row>
    <row r="30" spans="1:6" ht="21" customHeight="1" x14ac:dyDescent="0.15">
      <c r="A30" s="20" t="s">
        <v>2</v>
      </c>
      <c r="B30" s="11"/>
      <c r="C30" s="11">
        <f>C32</f>
        <v>200</v>
      </c>
      <c r="D30" s="5">
        <f>SUM(D32)</f>
        <v>580000</v>
      </c>
      <c r="E30" s="11">
        <f>E32</f>
        <v>193</v>
      </c>
      <c r="F30" s="5">
        <f>SUM(F32)</f>
        <v>555840</v>
      </c>
    </row>
    <row r="31" spans="1:6" ht="21" customHeight="1" x14ac:dyDescent="0.15">
      <c r="A31" s="7" t="s">
        <v>14</v>
      </c>
      <c r="B31" s="8" t="s">
        <v>6</v>
      </c>
      <c r="C31" s="7" t="s">
        <v>7</v>
      </c>
      <c r="D31" s="7" t="s">
        <v>8</v>
      </c>
      <c r="E31" s="7" t="s">
        <v>7</v>
      </c>
      <c r="F31" s="7" t="s">
        <v>8</v>
      </c>
    </row>
    <row r="32" spans="1:6" ht="21" customHeight="1" x14ac:dyDescent="0.15">
      <c r="A32" s="26" t="s">
        <v>5</v>
      </c>
      <c r="B32" s="9">
        <v>2880</v>
      </c>
      <c r="C32" s="9">
        <v>200</v>
      </c>
      <c r="D32" s="9">
        <f>B32*C32+4000</f>
        <v>580000</v>
      </c>
      <c r="E32" s="9">
        <v>193</v>
      </c>
      <c r="F32" s="9">
        <f>B32*E32</f>
        <v>555840</v>
      </c>
    </row>
    <row r="33" spans="1:6" ht="21" customHeight="1" x14ac:dyDescent="0.15">
      <c r="A33" s="20" t="s">
        <v>38</v>
      </c>
      <c r="B33" s="11"/>
      <c r="C33" s="11">
        <f>C35</f>
        <v>0</v>
      </c>
      <c r="D33" s="5">
        <f>SUM(D35)</f>
        <v>237000</v>
      </c>
      <c r="E33" s="11">
        <f>E35</f>
        <v>0</v>
      </c>
      <c r="F33" s="5">
        <f>SUM(F35)</f>
        <v>187361</v>
      </c>
    </row>
    <row r="34" spans="1:6" ht="21" customHeight="1" x14ac:dyDescent="0.15">
      <c r="A34" s="7" t="s">
        <v>14</v>
      </c>
      <c r="B34" s="8" t="s">
        <v>6</v>
      </c>
      <c r="C34" s="7" t="s">
        <v>7</v>
      </c>
      <c r="D34" s="7" t="s">
        <v>8</v>
      </c>
      <c r="E34" s="7" t="s">
        <v>7</v>
      </c>
      <c r="F34" s="7" t="s">
        <v>8</v>
      </c>
    </row>
    <row r="35" spans="1:6" ht="21" customHeight="1" thickBot="1" x14ac:dyDescent="0.2">
      <c r="A35" s="43" t="s">
        <v>39</v>
      </c>
      <c r="B35" s="44"/>
      <c r="C35" s="44"/>
      <c r="D35" s="9">
        <v>237000</v>
      </c>
      <c r="E35" s="9"/>
      <c r="F35" s="9">
        <v>187361</v>
      </c>
    </row>
    <row r="36" spans="1:6" ht="21" customHeight="1" thickBot="1" x14ac:dyDescent="0.2">
      <c r="A36" s="59" t="s">
        <v>40</v>
      </c>
      <c r="B36" s="60"/>
      <c r="C36" s="60"/>
      <c r="D36" s="39">
        <f>SUM(D5,D6,D26,D30,D33)</f>
        <v>3450000</v>
      </c>
      <c r="E36" s="42"/>
      <c r="F36" s="18">
        <f>SUM(F5,F6,F26,F30,F33)</f>
        <v>2905185</v>
      </c>
    </row>
    <row r="37" spans="1:6" ht="21" customHeight="1" x14ac:dyDescent="0.15">
      <c r="C37" s="15">
        <f>C5+C6+C26+C33+C30</f>
        <v>557</v>
      </c>
      <c r="E37" s="15">
        <f>E5+E6+E26+E33+E30</f>
        <v>1086</v>
      </c>
    </row>
    <row r="38" spans="1:6" ht="21" customHeight="1" x14ac:dyDescent="0.15"/>
    <row r="39" spans="1:6" ht="21" customHeight="1" x14ac:dyDescent="0.15">
      <c r="C39" s="23"/>
      <c r="D39" s="24" t="s">
        <v>29</v>
      </c>
      <c r="E39" s="23"/>
      <c r="F39" s="24" t="s">
        <v>16</v>
      </c>
    </row>
    <row r="40" spans="1:6" ht="21" customHeight="1" x14ac:dyDescent="0.15">
      <c r="A40" s="2" t="s">
        <v>30</v>
      </c>
      <c r="B40" s="3"/>
      <c r="C40" s="4"/>
      <c r="D40" s="5">
        <v>3000000</v>
      </c>
      <c r="E40" s="32">
        <v>106</v>
      </c>
      <c r="F40" s="55">
        <v>2143224</v>
      </c>
    </row>
    <row r="41" spans="1:6" ht="21" customHeight="1" thickBot="1" x14ac:dyDescent="0.2"/>
    <row r="42" spans="1:6" ht="21" customHeight="1" thickBot="1" x14ac:dyDescent="0.2">
      <c r="A42" s="61" t="s">
        <v>28</v>
      </c>
      <c r="B42" s="62"/>
      <c r="C42" s="62"/>
      <c r="D42" s="42">
        <f>D36+D40</f>
        <v>6450000</v>
      </c>
      <c r="E42" s="42"/>
      <c r="F42" s="41">
        <f>F36+F40</f>
        <v>5048409</v>
      </c>
    </row>
  </sheetData>
  <mergeCells count="3">
    <mergeCell ref="A1:D1"/>
    <mergeCell ref="A36:C36"/>
    <mergeCell ref="A42:C42"/>
  </mergeCells>
  <phoneticPr fontId="1"/>
  <pageMargins left="0.88" right="0.7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zoomScaleNormal="100" zoomScaleSheetLayoutView="82" workbookViewId="0">
      <selection activeCell="G7" sqref="G7"/>
    </sheetView>
  </sheetViews>
  <sheetFormatPr defaultColWidth="9" defaultRowHeight="21" customHeight="1" x14ac:dyDescent="0.15"/>
  <cols>
    <col min="1" max="1" width="42.375" style="1" customWidth="1"/>
    <col min="2" max="2" width="8.75" style="1" customWidth="1"/>
    <col min="3" max="3" width="6.75" style="1" customWidth="1"/>
    <col min="4" max="4" width="14.375" style="1" customWidth="1"/>
    <col min="5" max="5" width="6.75" style="1" customWidth="1"/>
    <col min="6" max="6" width="14.375" style="1" customWidth="1"/>
    <col min="7" max="16384" width="9" style="1"/>
  </cols>
  <sheetData>
    <row r="1" spans="1:6" ht="21" customHeight="1" x14ac:dyDescent="0.15">
      <c r="A1" s="54" t="s">
        <v>46</v>
      </c>
      <c r="B1" s="33"/>
      <c r="C1" s="33"/>
      <c r="D1" s="33"/>
      <c r="E1" s="33"/>
      <c r="F1" s="33"/>
    </row>
    <row r="2" spans="1:6" ht="9" customHeight="1" x14ac:dyDescent="0.15"/>
    <row r="3" spans="1:6" ht="21" customHeight="1" x14ac:dyDescent="0.15">
      <c r="A3" s="1" t="s">
        <v>18</v>
      </c>
      <c r="F3" s="31" t="s">
        <v>31</v>
      </c>
    </row>
    <row r="4" spans="1:6" ht="21" customHeight="1" x14ac:dyDescent="0.15">
      <c r="C4" s="23"/>
      <c r="D4" s="24" t="s">
        <v>15</v>
      </c>
      <c r="E4" s="23"/>
      <c r="F4" s="24" t="s">
        <v>16</v>
      </c>
    </row>
    <row r="5" spans="1:6" ht="21" customHeight="1" x14ac:dyDescent="0.15">
      <c r="A5" s="14" t="s">
        <v>4</v>
      </c>
      <c r="B5" s="6"/>
      <c r="C5" s="6">
        <f>SUM(C7:C24)</f>
        <v>626</v>
      </c>
      <c r="D5" s="25">
        <f>SUM(D7:D24)</f>
        <v>767970</v>
      </c>
      <c r="E5" s="6">
        <f>SUM(E7:E24)</f>
        <v>627</v>
      </c>
      <c r="F5" s="25">
        <f>SUM(F7:F24)</f>
        <v>805834</v>
      </c>
    </row>
    <row r="6" spans="1:6" ht="21" customHeight="1" x14ac:dyDescent="0.15">
      <c r="A6" s="12" t="s">
        <v>14</v>
      </c>
      <c r="B6" s="22" t="s">
        <v>6</v>
      </c>
      <c r="C6" s="12" t="s">
        <v>7</v>
      </c>
      <c r="D6" s="12" t="s">
        <v>8</v>
      </c>
      <c r="E6" s="12" t="s">
        <v>7</v>
      </c>
      <c r="F6" s="12" t="s">
        <v>8</v>
      </c>
    </row>
    <row r="7" spans="1:6" ht="21" customHeight="1" x14ac:dyDescent="0.15">
      <c r="A7" s="45" t="s">
        <v>32</v>
      </c>
      <c r="B7" s="30">
        <f t="shared" ref="B7:B22" si="0">F7/E7</f>
        <v>1000</v>
      </c>
      <c r="C7" s="30">
        <v>134</v>
      </c>
      <c r="D7" s="30">
        <v>134000</v>
      </c>
      <c r="E7" s="30">
        <v>137</v>
      </c>
      <c r="F7" s="30">
        <v>137000</v>
      </c>
    </row>
    <row r="8" spans="1:6" ht="21" customHeight="1" x14ac:dyDescent="0.15">
      <c r="A8" s="45" t="s">
        <v>34</v>
      </c>
      <c r="B8" s="30">
        <f t="shared" si="0"/>
        <v>1300</v>
      </c>
      <c r="C8" s="30">
        <v>79</v>
      </c>
      <c r="D8" s="30">
        <v>102700</v>
      </c>
      <c r="E8" s="30">
        <v>79</v>
      </c>
      <c r="F8" s="30">
        <v>102700</v>
      </c>
    </row>
    <row r="9" spans="1:6" ht="21" customHeight="1" x14ac:dyDescent="0.15">
      <c r="A9" s="45" t="s">
        <v>21</v>
      </c>
      <c r="B9" s="30">
        <f t="shared" si="0"/>
        <v>900</v>
      </c>
      <c r="C9" s="63">
        <v>156</v>
      </c>
      <c r="D9" s="63">
        <v>146400</v>
      </c>
      <c r="E9" s="30">
        <v>36</v>
      </c>
      <c r="F9" s="30">
        <v>32400</v>
      </c>
    </row>
    <row r="10" spans="1:6" ht="21" customHeight="1" x14ac:dyDescent="0.15">
      <c r="A10" s="45" t="s">
        <v>22</v>
      </c>
      <c r="B10" s="30">
        <f t="shared" si="0"/>
        <v>1100</v>
      </c>
      <c r="C10" s="64"/>
      <c r="D10" s="64"/>
      <c r="E10" s="30">
        <v>30</v>
      </c>
      <c r="F10" s="30">
        <v>33000</v>
      </c>
    </row>
    <row r="11" spans="1:6" ht="21" customHeight="1" x14ac:dyDescent="0.15">
      <c r="A11" s="45" t="s">
        <v>41</v>
      </c>
      <c r="B11" s="30">
        <f t="shared" si="0"/>
        <v>1200</v>
      </c>
      <c r="C11" s="64"/>
      <c r="D11" s="64"/>
      <c r="E11" s="30">
        <v>21</v>
      </c>
      <c r="F11" s="30">
        <v>25200</v>
      </c>
    </row>
    <row r="12" spans="1:6" ht="21" customHeight="1" x14ac:dyDescent="0.15">
      <c r="A12" s="45" t="s">
        <v>9</v>
      </c>
      <c r="B12" s="30">
        <f t="shared" si="0"/>
        <v>800</v>
      </c>
      <c r="C12" s="65"/>
      <c r="D12" s="65"/>
      <c r="E12" s="30">
        <v>105</v>
      </c>
      <c r="F12" s="30">
        <v>84000</v>
      </c>
    </row>
    <row r="13" spans="1:6" ht="21" customHeight="1" x14ac:dyDescent="0.15">
      <c r="A13" s="45" t="s">
        <v>10</v>
      </c>
      <c r="B13" s="30">
        <f t="shared" si="0"/>
        <v>1300</v>
      </c>
      <c r="C13" s="63">
        <v>100</v>
      </c>
      <c r="D13" s="63">
        <v>149500</v>
      </c>
      <c r="E13" s="30">
        <v>31</v>
      </c>
      <c r="F13" s="30">
        <v>40300</v>
      </c>
    </row>
    <row r="14" spans="1:6" ht="21" customHeight="1" x14ac:dyDescent="0.15">
      <c r="A14" s="45" t="s">
        <v>25</v>
      </c>
      <c r="B14" s="30">
        <f t="shared" si="0"/>
        <v>1500</v>
      </c>
      <c r="C14" s="64"/>
      <c r="D14" s="64"/>
      <c r="E14" s="30">
        <v>53</v>
      </c>
      <c r="F14" s="30">
        <v>79500</v>
      </c>
    </row>
    <row r="15" spans="1:6" ht="21" customHeight="1" x14ac:dyDescent="0.15">
      <c r="A15" s="45" t="s">
        <v>26</v>
      </c>
      <c r="B15" s="30">
        <f t="shared" si="0"/>
        <v>1800</v>
      </c>
      <c r="C15" s="65"/>
      <c r="D15" s="65"/>
      <c r="E15" s="30">
        <v>19</v>
      </c>
      <c r="F15" s="30">
        <v>34200</v>
      </c>
    </row>
    <row r="16" spans="1:6" ht="21" customHeight="1" x14ac:dyDescent="0.15">
      <c r="A16" s="45" t="s">
        <v>51</v>
      </c>
      <c r="B16" s="30">
        <f t="shared" si="0"/>
        <v>1400</v>
      </c>
      <c r="C16" s="30">
        <v>30</v>
      </c>
      <c r="D16" s="30">
        <v>46500</v>
      </c>
      <c r="E16" s="30">
        <v>14</v>
      </c>
      <c r="F16" s="30">
        <v>19600</v>
      </c>
    </row>
    <row r="17" spans="1:6" ht="21" customHeight="1" x14ac:dyDescent="0.15">
      <c r="A17" s="45" t="s">
        <v>36</v>
      </c>
      <c r="B17" s="30">
        <f t="shared" si="0"/>
        <v>1369.6666666666667</v>
      </c>
      <c r="C17" s="30">
        <v>20</v>
      </c>
      <c r="D17" s="30">
        <v>25000</v>
      </c>
      <c r="E17" s="30">
        <v>12</v>
      </c>
      <c r="F17" s="30">
        <v>16436</v>
      </c>
    </row>
    <row r="18" spans="1:6" ht="21" customHeight="1" x14ac:dyDescent="0.15">
      <c r="A18" s="45" t="s">
        <v>37</v>
      </c>
      <c r="B18" s="30">
        <f t="shared" si="0"/>
        <v>1462</v>
      </c>
      <c r="C18" s="30">
        <v>5</v>
      </c>
      <c r="D18" s="30">
        <v>6500</v>
      </c>
      <c r="E18" s="30">
        <v>4</v>
      </c>
      <c r="F18" s="30">
        <v>5848</v>
      </c>
    </row>
    <row r="19" spans="1:6" ht="21" customHeight="1" x14ac:dyDescent="0.15">
      <c r="A19" s="45" t="s">
        <v>33</v>
      </c>
      <c r="B19" s="46">
        <f t="shared" si="0"/>
        <v>2500</v>
      </c>
      <c r="C19" s="63">
        <v>50</v>
      </c>
      <c r="D19" s="63">
        <f>B19*C19</f>
        <v>125000</v>
      </c>
      <c r="E19" s="46">
        <v>46</v>
      </c>
      <c r="F19" s="30">
        <v>115000</v>
      </c>
    </row>
    <row r="20" spans="1:6" ht="21" customHeight="1" x14ac:dyDescent="0.15">
      <c r="A20" s="45" t="s">
        <v>11</v>
      </c>
      <c r="B20" s="13">
        <f t="shared" si="0"/>
        <v>3500</v>
      </c>
      <c r="C20" s="65"/>
      <c r="D20" s="65"/>
      <c r="E20" s="13">
        <v>3</v>
      </c>
      <c r="F20" s="30">
        <v>10500</v>
      </c>
    </row>
    <row r="21" spans="1:6" ht="21" customHeight="1" x14ac:dyDescent="0.15">
      <c r="A21" s="45" t="s">
        <v>27</v>
      </c>
      <c r="B21" s="13">
        <f t="shared" si="0"/>
        <v>2800</v>
      </c>
      <c r="C21" s="13">
        <v>40</v>
      </c>
      <c r="D21" s="13">
        <v>13890</v>
      </c>
      <c r="E21" s="13">
        <v>7</v>
      </c>
      <c r="F21" s="30">
        <v>19600</v>
      </c>
    </row>
    <row r="22" spans="1:6" ht="21" customHeight="1" x14ac:dyDescent="0.15">
      <c r="A22" s="47" t="s">
        <v>49</v>
      </c>
      <c r="B22" s="13">
        <f t="shared" si="0"/>
        <v>1860</v>
      </c>
      <c r="C22" s="13">
        <v>0</v>
      </c>
      <c r="D22" s="13">
        <v>0</v>
      </c>
      <c r="E22" s="13">
        <v>9</v>
      </c>
      <c r="F22" s="30">
        <v>16740</v>
      </c>
    </row>
    <row r="23" spans="1:6" ht="21" customHeight="1" x14ac:dyDescent="0.15">
      <c r="A23" s="47" t="s">
        <v>50</v>
      </c>
      <c r="B23" s="13">
        <f>F23/E23</f>
        <v>1750</v>
      </c>
      <c r="C23" s="13">
        <v>0</v>
      </c>
      <c r="D23" s="13">
        <v>0</v>
      </c>
      <c r="E23" s="13">
        <v>7</v>
      </c>
      <c r="F23" s="30">
        <v>12250</v>
      </c>
    </row>
    <row r="24" spans="1:6" ht="21" customHeight="1" x14ac:dyDescent="0.15">
      <c r="A24" s="47" t="s">
        <v>12</v>
      </c>
      <c r="B24" s="13">
        <f t="shared" ref="B24" si="1">F24/E24</f>
        <v>1540</v>
      </c>
      <c r="C24" s="13">
        <v>12</v>
      </c>
      <c r="D24" s="13">
        <v>18480</v>
      </c>
      <c r="E24" s="13">
        <v>14</v>
      </c>
      <c r="F24" s="30">
        <v>21560</v>
      </c>
    </row>
    <row r="25" spans="1:6" ht="21" customHeight="1" x14ac:dyDescent="0.15">
      <c r="A25" s="20" t="s">
        <v>13</v>
      </c>
      <c r="B25" s="6"/>
      <c r="C25" s="6">
        <f>SUM(C27:C30)</f>
        <v>56</v>
      </c>
      <c r="D25" s="5">
        <f>SUM(D27:D30)</f>
        <v>440200</v>
      </c>
      <c r="E25" s="6">
        <f>SUM(E27:E30)</f>
        <v>57</v>
      </c>
      <c r="F25" s="5">
        <f>SUM(F27:F30)</f>
        <v>321171</v>
      </c>
    </row>
    <row r="26" spans="1:6" ht="21" customHeight="1" x14ac:dyDescent="0.15">
      <c r="A26" s="12" t="s">
        <v>14</v>
      </c>
      <c r="B26" s="22" t="s">
        <v>6</v>
      </c>
      <c r="C26" s="12" t="s">
        <v>7</v>
      </c>
      <c r="D26" s="12" t="s">
        <v>8</v>
      </c>
      <c r="E26" s="12" t="s">
        <v>7</v>
      </c>
      <c r="F26" s="12" t="s">
        <v>8</v>
      </c>
    </row>
    <row r="27" spans="1:6" ht="21" customHeight="1" x14ac:dyDescent="0.15">
      <c r="A27" s="19" t="s">
        <v>19</v>
      </c>
      <c r="B27" s="30">
        <v>16000</v>
      </c>
      <c r="C27" s="30">
        <v>10</v>
      </c>
      <c r="D27" s="30">
        <f t="shared" ref="D27:D30" si="2">B27*C27</f>
        <v>160000</v>
      </c>
      <c r="E27" s="30">
        <v>0</v>
      </c>
      <c r="F27" s="10">
        <f t="shared" ref="F27:F30" si="3">B27*E27</f>
        <v>0</v>
      </c>
    </row>
    <row r="28" spans="1:6" ht="21" customHeight="1" x14ac:dyDescent="0.15">
      <c r="A28" s="19" t="s">
        <v>48</v>
      </c>
      <c r="B28" s="13">
        <f>F28/E28</f>
        <v>3769.6153846153848</v>
      </c>
      <c r="C28" s="30">
        <v>0</v>
      </c>
      <c r="D28" s="30">
        <v>0</v>
      </c>
      <c r="E28" s="30">
        <v>13</v>
      </c>
      <c r="F28" s="10">
        <v>49005</v>
      </c>
    </row>
    <row r="29" spans="1:6" ht="21" customHeight="1" x14ac:dyDescent="0.15">
      <c r="A29" s="19" t="s">
        <v>68</v>
      </c>
      <c r="B29" s="30">
        <f>F29/E29</f>
        <v>5883</v>
      </c>
      <c r="C29" s="30">
        <v>10</v>
      </c>
      <c r="D29" s="30">
        <v>57000</v>
      </c>
      <c r="E29" s="30">
        <v>2</v>
      </c>
      <c r="F29" s="10">
        <v>11766</v>
      </c>
    </row>
    <row r="30" spans="1:6" ht="21" customHeight="1" x14ac:dyDescent="0.15">
      <c r="A30" s="27" t="s">
        <v>23</v>
      </c>
      <c r="B30" s="56">
        <v>6200</v>
      </c>
      <c r="C30" s="29">
        <v>36</v>
      </c>
      <c r="D30" s="29">
        <f t="shared" si="2"/>
        <v>223200</v>
      </c>
      <c r="E30" s="29">
        <v>42</v>
      </c>
      <c r="F30" s="29">
        <f t="shared" si="3"/>
        <v>260400</v>
      </c>
    </row>
    <row r="31" spans="1:6" ht="21" customHeight="1" x14ac:dyDescent="0.15">
      <c r="A31" s="21" t="s">
        <v>20</v>
      </c>
      <c r="B31" s="16"/>
      <c r="C31" s="6">
        <f>SUM(C33:C34)</f>
        <v>46</v>
      </c>
      <c r="D31" s="5">
        <f>SUM(D33:D35)</f>
        <v>198830</v>
      </c>
      <c r="E31" s="6">
        <f>E33+E35</f>
        <v>124</v>
      </c>
      <c r="F31" s="5">
        <f>F33+F35</f>
        <v>78324</v>
      </c>
    </row>
    <row r="32" spans="1:6" ht="21" customHeight="1" x14ac:dyDescent="0.15">
      <c r="A32" s="12" t="s">
        <v>14</v>
      </c>
      <c r="B32" s="22" t="s">
        <v>6</v>
      </c>
      <c r="C32" s="12" t="s">
        <v>7</v>
      </c>
      <c r="D32" s="12" t="s">
        <v>8</v>
      </c>
      <c r="E32" s="28" t="s">
        <v>7</v>
      </c>
      <c r="F32" s="12" t="s">
        <v>8</v>
      </c>
    </row>
    <row r="33" spans="1:6" ht="21" customHeight="1" x14ac:dyDescent="0.15">
      <c r="A33" s="19" t="s">
        <v>35</v>
      </c>
      <c r="B33" s="30"/>
      <c r="C33" s="30">
        <v>6</v>
      </c>
      <c r="D33" s="30">
        <v>48000</v>
      </c>
      <c r="E33" s="30">
        <v>0</v>
      </c>
      <c r="F33" s="30"/>
    </row>
    <row r="34" spans="1:6" ht="21" customHeight="1" x14ac:dyDescent="0.15">
      <c r="A34" s="53" t="s">
        <v>47</v>
      </c>
      <c r="B34" s="13"/>
      <c r="C34" s="13">
        <v>40</v>
      </c>
      <c r="D34" s="13">
        <v>70830</v>
      </c>
      <c r="E34" s="13">
        <v>0</v>
      </c>
      <c r="F34" s="13"/>
    </row>
    <row r="35" spans="1:6" ht="21" customHeight="1" thickBot="1" x14ac:dyDescent="0.2">
      <c r="A35" s="37" t="s">
        <v>24</v>
      </c>
      <c r="B35" s="38"/>
      <c r="C35" s="38"/>
      <c r="D35" s="38">
        <v>80000</v>
      </c>
      <c r="E35" s="38">
        <v>124</v>
      </c>
      <c r="F35" s="38">
        <v>78324</v>
      </c>
    </row>
    <row r="36" spans="1:6" ht="21" customHeight="1" x14ac:dyDescent="0.15">
      <c r="A36" s="20" t="s">
        <v>38</v>
      </c>
      <c r="B36" s="11"/>
      <c r="C36" s="11">
        <f>C38</f>
        <v>0</v>
      </c>
      <c r="D36" s="5">
        <f>SUM(D38)</f>
        <v>91800</v>
      </c>
      <c r="E36" s="11">
        <f>E38</f>
        <v>0</v>
      </c>
      <c r="F36" s="5">
        <f>SUM(F38)</f>
        <v>91800</v>
      </c>
    </row>
    <row r="37" spans="1:6" ht="21" customHeight="1" x14ac:dyDescent="0.15">
      <c r="A37" s="7" t="s">
        <v>14</v>
      </c>
      <c r="B37" s="8" t="s">
        <v>6</v>
      </c>
      <c r="C37" s="7" t="s">
        <v>7</v>
      </c>
      <c r="D37" s="7" t="s">
        <v>8</v>
      </c>
      <c r="E37" s="7" t="s">
        <v>7</v>
      </c>
      <c r="F37" s="7" t="s">
        <v>8</v>
      </c>
    </row>
    <row r="38" spans="1:6" ht="21" customHeight="1" thickBot="1" x14ac:dyDescent="0.2">
      <c r="A38" s="43" t="s">
        <v>39</v>
      </c>
      <c r="B38" s="44"/>
      <c r="C38" s="44"/>
      <c r="D38" s="44">
        <v>91800</v>
      </c>
      <c r="E38" s="44"/>
      <c r="F38" s="44">
        <v>91800</v>
      </c>
    </row>
    <row r="39" spans="1:6" ht="21" customHeight="1" thickBot="1" x14ac:dyDescent="0.2">
      <c r="A39" s="59" t="s">
        <v>40</v>
      </c>
      <c r="B39" s="60"/>
      <c r="C39" s="60"/>
      <c r="D39" s="34">
        <f>SUM(D5,D25,D31,D36)</f>
        <v>1498800</v>
      </c>
      <c r="E39" s="35"/>
      <c r="F39" s="36">
        <f>SUM(F5,F25,F31,F36)</f>
        <v>1297129</v>
      </c>
    </row>
    <row r="40" spans="1:6" ht="21" customHeight="1" x14ac:dyDescent="0.15">
      <c r="C40" s="15">
        <f>C5+C25+C31</f>
        <v>728</v>
      </c>
      <c r="E40" s="15">
        <f>E5+E25+E31</f>
        <v>808</v>
      </c>
    </row>
    <row r="41" spans="1:6" ht="21" customHeight="1" x14ac:dyDescent="0.15">
      <c r="C41" s="23"/>
      <c r="D41" s="24" t="s">
        <v>29</v>
      </c>
      <c r="E41" s="23"/>
      <c r="F41" s="24" t="s">
        <v>16</v>
      </c>
    </row>
    <row r="42" spans="1:6" ht="21" customHeight="1" x14ac:dyDescent="0.15">
      <c r="A42" s="2" t="s">
        <v>30</v>
      </c>
      <c r="B42" s="3"/>
      <c r="C42" s="4"/>
      <c r="D42" s="25">
        <v>1503000</v>
      </c>
      <c r="E42" s="32">
        <v>46</v>
      </c>
      <c r="F42" s="55">
        <v>1207970</v>
      </c>
    </row>
    <row r="43" spans="1:6" ht="21" customHeight="1" thickBot="1" x14ac:dyDescent="0.2"/>
    <row r="44" spans="1:6" ht="21" customHeight="1" thickBot="1" x14ac:dyDescent="0.2">
      <c r="A44" s="61" t="s">
        <v>28</v>
      </c>
      <c r="B44" s="62"/>
      <c r="C44" s="62"/>
      <c r="D44" s="40">
        <f>D39+D42</f>
        <v>3001800</v>
      </c>
      <c r="E44" s="40"/>
      <c r="F44" s="41">
        <f>F39+F42</f>
        <v>2505099</v>
      </c>
    </row>
  </sheetData>
  <mergeCells count="8">
    <mergeCell ref="A39:C39"/>
    <mergeCell ref="A44:C44"/>
    <mergeCell ref="C9:C12"/>
    <mergeCell ref="D9:D12"/>
    <mergeCell ref="C13:C15"/>
    <mergeCell ref="D13:D15"/>
    <mergeCell ref="C19:C20"/>
    <mergeCell ref="D19:D20"/>
  </mergeCells>
  <phoneticPr fontId="1"/>
  <pageMargins left="0.9055118110236221" right="0.70866141732283472" top="0.35433070866141736" bottom="0.15748031496062992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西</vt:lpstr>
      <vt:lpstr>東</vt:lpstr>
      <vt:lpstr>西!Print_Area</vt:lpstr>
      <vt:lpstr>東!Print_Area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t_nakamu</dc:creator>
  <cp:lastModifiedBy>佐藤　之彦</cp:lastModifiedBy>
  <cp:lastPrinted>2019-06-04T00:46:24Z</cp:lastPrinted>
  <dcterms:created xsi:type="dcterms:W3CDTF">2015-08-07T10:00:12Z</dcterms:created>
  <dcterms:modified xsi:type="dcterms:W3CDTF">2019-09-21T02:18:15Z</dcterms:modified>
</cp:coreProperties>
</file>