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5\"/>
    </mc:Choice>
  </mc:AlternateContent>
  <xr:revisionPtr revIDLastSave="0" documentId="13_ncr:1_{95E3C806-D0B7-491B-A7DA-52C7182D160C}" xr6:coauthVersionLast="47" xr6:coauthVersionMax="47" xr10:uidLastSave="{00000000-0000-0000-0000-000000000000}"/>
  <bookViews>
    <workbookView xWindow="4635" yWindow="1800" windowWidth="16770" windowHeight="1143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L24" i="1"/>
  <c r="M24" i="1"/>
  <c r="M23" i="1"/>
  <c r="L23" i="1"/>
  <c r="M20" i="1"/>
  <c r="L20" i="1"/>
  <c r="L19" i="1"/>
  <c r="M19" i="1"/>
  <c r="L18" i="1"/>
  <c r="M18" i="1"/>
  <c r="Q25" i="3"/>
  <c r="Q14" i="3"/>
  <c r="Q20" i="3"/>
  <c r="Q21" i="3" s="1"/>
  <c r="L16" i="4"/>
  <c r="L38" i="3"/>
  <c r="M21" i="1" l="1"/>
  <c r="L26" i="1"/>
  <c r="L21" i="1"/>
  <c r="L28" i="1" s="1"/>
  <c r="M26" i="1"/>
  <c r="C6" i="3"/>
  <c r="D6" i="3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E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L10" i="1"/>
  <c r="T10" i="1" s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6" i="3" s="1"/>
  <c r="N40" i="3"/>
  <c r="H49" i="3"/>
  <c r="H48" i="3"/>
  <c r="H50" i="3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D75" i="4"/>
  <c r="F75" i="4"/>
  <c r="H75" i="4"/>
  <c r="I75" i="4"/>
  <c r="I81" i="4" s="1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J42" i="3"/>
  <c r="I42" i="3"/>
  <c r="G42" i="3"/>
  <c r="F42" i="3"/>
  <c r="E42" i="3"/>
  <c r="D42" i="3"/>
  <c r="C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H40" i="3"/>
  <c r="H41" i="3"/>
  <c r="N41" i="3"/>
  <c r="H44" i="3"/>
  <c r="H45" i="3"/>
  <c r="X9" i="1"/>
  <c r="M28" i="1" l="1"/>
  <c r="Q24" i="3"/>
  <c r="Q19" i="3"/>
  <c r="Q15" i="3"/>
  <c r="Q10" i="3"/>
  <c r="Q9" i="3"/>
  <c r="Q4" i="3"/>
  <c r="Q5" i="3"/>
  <c r="L75" i="4"/>
  <c r="M77" i="4"/>
  <c r="M83" i="4" s="1"/>
  <c r="T11" i="1"/>
  <c r="H46" i="3"/>
  <c r="N42" i="3"/>
  <c r="H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K82" i="4"/>
  <c r="R6" i="1" s="1"/>
  <c r="L8" i="1" s="1"/>
  <c r="L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Q26" i="3" l="1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R12" i="1"/>
  <c r="D8" i="1"/>
  <c r="D14" i="1" s="1"/>
  <c r="H13" i="1"/>
  <c r="H82" i="4"/>
  <c r="H6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H12" i="1"/>
  <c r="Y8" i="1"/>
  <c r="T7" i="1" l="1"/>
  <c r="T13" i="1" s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<sst xmlns="http://schemas.openxmlformats.org/spreadsheetml/2006/main" count="387" uniqueCount="249">
  <si>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</si>
  <si>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</si>
  <si>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</si>
  <si>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</si>
  <si>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</si>
  <si>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</si>
  <si>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</si>
  <si>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</si>
  <si>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</si>
  <si>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</si>
  <si>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</si>
  <si>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</si>
  <si>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</si>
  <si>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</si>
  <si>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</si>
  <si>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</si>
  <si>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</si>
  <si>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</si>
  <si>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</si>
  <si>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</si>
  <si>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</si>
  <si>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</si>
  <si>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</si>
  <si>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</si>
  <si>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</si>
  <si>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</si>
  <si>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</si>
  <si>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</si>
  <si>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</si>
  <si>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</si>
  <si>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</si>
  <si>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</si>
  <si>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</si>
  <si>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</si>
  <si>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</si>
  <si>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</si>
  <si>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</si>
  <si>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</si>
  <si>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</si>
  <si>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</si>
  <si>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</si>
  <si>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</si>
  <si>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</si>
  <si>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</si>
  <si>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</si>
  <si>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</si>
  <si>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</si>
  <si>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</si>
  <si>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</si>
  <si>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</si>
  <si>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</si>
  <si>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</si>
  <si>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</si>
  <si>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</si>
  <si>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</si>
  <si>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</si>
  <si>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</si>
  <si>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</si>
  <si>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</si>
  <si>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</si>
  <si>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</si>
  <si>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</si>
  <si>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</si>
  <si>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</si>
  <si>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</si>
  <si>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</si>
  <si>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</si>
  <si>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</si>
  <si>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</si>
  <si>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</si>
  <si>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</si>
  <si>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</si>
  <si>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</si>
  <si>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</si>
  <si>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</si>
  <si>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</si>
  <si>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</si>
  <si>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</si>
  <si>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</si>
  <si>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</si>
  <si>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</si>
  <si>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</si>
  <si>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</si>
  <si>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</si>
  <si>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</si>
  <si>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</si>
  <si>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</si>
  <si>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</si>
  <si>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</si>
  <si>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</si>
  <si>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</si>
  <si>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</si>
  <si>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</si>
  <si>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</si>
  <si>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</si>
  <si>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</si>
  <si>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</si>
  <si>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</si>
  <si>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</si>
  <si>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</si>
  <si>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</si>
  <si>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</si>
  <si>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</si>
  <si>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</si>
  <si>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</si>
  <si>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</si>
  <si>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</si>
  <si>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</si>
  <si>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</si>
  <si>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</si>
  <si>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</si>
  <si>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</si>
  <si>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</si>
  <si>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</si>
  <si>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</si>
  <si>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</si>
  <si>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</si>
  <si>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</si>
  <si>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</si>
  <si>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</si>
  <si>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</si>
  <si>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</si>
  <si>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</si>
  <si>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</si>
  <si>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</si>
  <si>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</si>
  <si>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</si>
  <si>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</si>
  <si>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</si>
  <si>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</si>
  <si>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</si>
  <si>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</si>
  <si>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</si>
  <si>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</si>
  <si>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</si>
  <si>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</si>
  <si>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</si>
  <si>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</si>
  <si>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</si>
  <si>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</si>
  <si>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</si>
  <si>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</si>
  <si>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</si>
  <si>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</si>
  <si>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</si>
  <si>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</si>
  <si>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</si>
  <si>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</si>
  <si>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</si>
  <si>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</si>
  <si>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</si>
  <si>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</si>
  <si>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</si>
  <si>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</si>
  <si>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</si>
  <si>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</si>
  <si>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</si>
  <si>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</si>
  <si>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</si>
  <si>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</si>
  <si>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</si>
  <si>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</si>
  <si>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</si>
  <si>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</si>
  <si>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</si>
  <si>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</si>
  <si>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</si>
  <si>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</si>
  <si>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</si>
  <si>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</si>
  <si>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</si>
  <si>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</si>
  <si>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</si>
  <si>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</si>
  <si>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</si>
  <si>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</si>
  <si>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</si>
  <si>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</si>
  <si>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</si>
  <si>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</si>
  <si>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</si>
  <si>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</si>
  <si>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</si>
  <si>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</si>
  <si>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</si>
  <si>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</si>
  <si>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</si>
  <si>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</si>
  <si>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</si>
  <si>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</si>
  <si>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</si>
  <si>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</si>
  <si>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</si>
  <si>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</si>
  <si>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</si>
  <si>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</si>
  <si>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</si>
  <si>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</si>
  <si>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</si>
  <si>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</si>
  <si>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</si>
  <si>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</si>
  <si>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</si>
  <si>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</si>
  <si>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</si>
  <si>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</si>
  <si>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</si>
  <si>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</si>
  <si>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</si>
  <si>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</si>
  <si>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</si>
  <si>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</si>
  <si>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</si>
  <si>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</si>
  <si>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</si>
  <si>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</si>
  <si>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</si>
  <si>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</si>
  <si>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</si>
  <si>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</si>
  <si>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</si>
  <si>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</si>
  <si>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</si>
  <si>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</si>
  <si>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</si>
  <si>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</si>
  <si>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</si>
  <si>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</si>
  <si>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</si>
  <si>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</si>
  <si>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</si>
  <si>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</si>
  <si>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</si>
  <si>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</si>
  <si>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</si>
  <si>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</si>
  <si>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</si>
  <si>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>（令和５年１２月分）</t>
    <rPh sb="1" eb="3">
      <t>レイワ</t>
    </rPh>
    <rPh sb="4" eb="5">
      <t>ネン</t>
    </rPh>
    <rPh sb="7" eb="9">
      <t>ガツブン</t>
    </rPh>
    <phoneticPr fontId="34"/>
  </si>
  <si>
    <t>【令和５年１２月末現在】　※　（　）は外国人住民の内数</t>
    <rPh sb="1" eb="3">
      <t>レイワ</t>
    </rPh>
    <rPh sb="7" eb="9">
      <t>ガツマツ</t>
    </rPh>
    <phoneticPr fontId="34"/>
  </si>
  <si>
    <t xml:space="preserve"> 　　　　  令和５年１２月末現在</t>
    <rPh sb="7" eb="9">
      <t>レイワ</t>
    </rPh>
    <rPh sb="10" eb="11">
      <t>ネン</t>
    </rPh>
    <phoneticPr fontId="34"/>
  </si>
  <si>
    <t>令和５年１２月末現在 ※外国人住民を含む</t>
    <rPh sb="0" eb="2">
      <t>レイワ</t>
    </rPh>
    <rPh sb="3" eb="4">
      <t>ネン</t>
    </rPh>
    <rPh sb="6" eb="8">
      <t>ガツマツ</t>
    </rPh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</si>
  <si>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</si>
  <si>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</si>
  <si>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</si>
  <si>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</si>
  <si>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</si>
  <si>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</si>
  <si>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増</t>
    <rPh sb="0" eb="1">
      <t>フ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</si>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</sst>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176" fontId="0" fillId="0" borderId="30" xfId="33" applyNumberFormat="1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1" fillId="0" borderId="64" xfId="0" applyFont="1" applyBorder="1" applyAlignment="1">
      <alignment vertical="center"/>
    </xf>
    <xf numFmtId="0" fontId="21" fillId="0" borderId="65" xfId="0" applyFont="1" applyBorder="1" applyAlignment="1">
      <alignment vertical="center"/>
    </xf>
    <xf numFmtId="0" fontId="24" fillId="0" borderId="69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71" xfId="0" applyFont="1" applyBorder="1" applyAlignment="1">
      <alignment vertical="center"/>
    </xf>
    <xf numFmtId="0" fontId="24" fillId="0" borderId="72" xfId="0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4" fillId="0" borderId="77" xfId="0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3" fontId="24" fillId="0" borderId="80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176" fontId="24" fillId="0" borderId="60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176" fontId="24" fillId="0" borderId="79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4" fillId="0" borderId="81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topLeftCell="A7" zoomScaleNormal="100" zoomScaleSheetLayoutView="100" workbookViewId="0">
      <selection activeCell="H12" sqref="H12:I12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1:31" ht="17.100000000000001" customHeight="1">
      <c r="B1" s="2" t="s">
        <v>0</v>
      </c>
      <c r="C1" s="3"/>
      <c r="D1" s="3"/>
      <c r="E1" s="3"/>
      <c r="G1" s="170" t="s">
        <v>237</v>
      </c>
      <c r="H1" s="170"/>
      <c r="I1" s="170"/>
      <c r="J1" s="170"/>
      <c r="K1" s="170"/>
      <c r="L1" s="170"/>
    </row>
    <row r="2" spans="1:31" ht="17.100000000000001" customHeight="1"/>
    <row r="3" spans="1:31" ht="17.100000000000001" customHeight="1" thickBot="1">
      <c r="B3" s="4" t="s">
        <v>1</v>
      </c>
      <c r="V3" s="183" t="s">
        <v>238</v>
      </c>
      <c r="W3" s="183"/>
      <c r="X3" s="183"/>
      <c r="Y3" s="183"/>
      <c r="Z3" s="183"/>
      <c r="AA3" s="183"/>
      <c r="AB3" s="183"/>
      <c r="AC3" s="183"/>
    </row>
    <row r="4" spans="1:31" ht="17.100000000000001" customHeight="1" thickBot="1">
      <c r="B4" s="5"/>
      <c r="C4" s="6"/>
      <c r="D4" s="171" t="s">
        <v>2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3"/>
      <c r="Y4" s="174" t="s">
        <v>3</v>
      </c>
      <c r="Z4" s="175"/>
      <c r="AA4" s="175"/>
      <c r="AB4" s="175"/>
      <c r="AC4" s="176"/>
    </row>
    <row r="5" spans="1:31" s="4" customFormat="1" ht="27" customHeight="1" thickBot="1">
      <c r="B5" s="7"/>
      <c r="C5" s="8"/>
      <c r="D5" s="177" t="s">
        <v>4</v>
      </c>
      <c r="E5" s="178"/>
      <c r="F5" s="178"/>
      <c r="G5" s="178"/>
      <c r="H5" s="178"/>
      <c r="I5" s="178"/>
      <c r="J5" s="178"/>
      <c r="K5" s="179"/>
      <c r="L5" s="177" t="s">
        <v>5</v>
      </c>
      <c r="M5" s="178"/>
      <c r="N5" s="178"/>
      <c r="O5" s="178"/>
      <c r="P5" s="178"/>
      <c r="Q5" s="178"/>
      <c r="R5" s="178"/>
      <c r="S5" s="179"/>
      <c r="T5" s="177" t="s">
        <v>6</v>
      </c>
      <c r="U5" s="178"/>
      <c r="V5" s="178"/>
      <c r="W5" s="178"/>
      <c r="X5" s="179"/>
      <c r="Y5" s="180" t="s">
        <v>212</v>
      </c>
      <c r="Z5" s="181"/>
      <c r="AA5" s="181"/>
      <c r="AB5" s="181"/>
      <c r="AC5" s="182"/>
    </row>
    <row r="6" spans="1:31" ht="17.100000000000001" customHeight="1">
      <c r="B6" s="100"/>
      <c r="D6" s="167"/>
      <c r="E6" s="168"/>
      <c r="G6" s="9" t="s">
        <v>7</v>
      </c>
      <c r="H6" s="169">
        <f>条町名別人口統計表!H82</f>
        <v>7721</v>
      </c>
      <c r="I6" s="169"/>
      <c r="J6" s="165">
        <f>条町名別人口統計表!I82</f>
        <v>44</v>
      </c>
      <c r="K6" s="166"/>
      <c r="L6" s="167"/>
      <c r="M6" s="168"/>
      <c r="O6" s="9" t="s">
        <v>7</v>
      </c>
      <c r="P6" s="169">
        <f>条町名別人口統計表!J82</f>
        <v>8977</v>
      </c>
      <c r="Q6" s="169"/>
      <c r="R6" s="165">
        <f>条町名別人口統計表!K82</f>
        <v>54</v>
      </c>
      <c r="S6" s="166"/>
      <c r="T6" s="100"/>
      <c r="V6" s="9" t="s">
        <v>7</v>
      </c>
      <c r="W6" s="115">
        <f t="shared" ref="W6:W11" si="0">SUM(H6+P6)</f>
        <v>16698</v>
      </c>
      <c r="X6" s="139">
        <f t="shared" ref="X6:X11" si="1">SUM(J6+R6)</f>
        <v>98</v>
      </c>
      <c r="Y6" s="100"/>
      <c r="AA6" s="9" t="s">
        <v>7</v>
      </c>
      <c r="AB6" s="107">
        <f>条町名別人口統計表!C82</f>
        <v>9188</v>
      </c>
      <c r="AC6" s="114">
        <f>条町名別人口統計表!F82</f>
        <v>79</v>
      </c>
    </row>
    <row r="7" spans="1:31" ht="17.100000000000001" customHeight="1">
      <c r="B7" s="189" t="s">
        <v>8</v>
      </c>
      <c r="C7" s="190"/>
      <c r="D7" s="191">
        <f>SUM(H6:I8)</f>
        <v>8723</v>
      </c>
      <c r="E7" s="192"/>
      <c r="F7" s="109"/>
      <c r="G7" s="9" t="s">
        <v>9</v>
      </c>
      <c r="H7" s="184">
        <f>条町名別人口統計表!H83</f>
        <v>731</v>
      </c>
      <c r="I7" s="184"/>
      <c r="J7" s="185">
        <f>条町名別人口統計表!I83</f>
        <v>1</v>
      </c>
      <c r="K7" s="186"/>
      <c r="L7" s="191">
        <f>SUM(P6:Q8)</f>
        <v>10038</v>
      </c>
      <c r="M7" s="192"/>
      <c r="N7" s="109"/>
      <c r="O7" s="9" t="s">
        <v>9</v>
      </c>
      <c r="P7" s="184">
        <f>条町名別人口統計表!J83</f>
        <v>765</v>
      </c>
      <c r="Q7" s="184"/>
      <c r="R7" s="185">
        <f>条町名別人口統計表!K83</f>
        <v>8</v>
      </c>
      <c r="S7" s="186"/>
      <c r="T7" s="108">
        <f>SUM(W6:W8)</f>
        <v>18761</v>
      </c>
      <c r="U7" s="109"/>
      <c r="V7" s="9" t="s">
        <v>9</v>
      </c>
      <c r="W7" s="115">
        <f>SUM(H7+P7)</f>
        <v>1496</v>
      </c>
      <c r="X7" s="125">
        <f t="shared" si="1"/>
        <v>9</v>
      </c>
      <c r="Y7" s="108">
        <f>SUM(AB6:AB8)</f>
        <v>10349</v>
      </c>
      <c r="Z7" s="109"/>
      <c r="AA7" s="9" t="s">
        <v>9</v>
      </c>
      <c r="AB7" s="115">
        <f>条町名別人口統計表!C83</f>
        <v>865</v>
      </c>
      <c r="AC7" s="111">
        <f>条町名別人口統計表!F83</f>
        <v>8</v>
      </c>
    </row>
    <row r="8" spans="1:31" ht="17.100000000000001" customHeight="1">
      <c r="B8" s="101"/>
      <c r="C8" s="102"/>
      <c r="D8" s="187">
        <f>SUM(J6:K8)</f>
        <v>47</v>
      </c>
      <c r="E8" s="188"/>
      <c r="F8" s="113"/>
      <c r="G8" s="9" t="s">
        <v>10</v>
      </c>
      <c r="H8" s="184">
        <f>条町名別人口統計表!H84</f>
        <v>271</v>
      </c>
      <c r="I8" s="184"/>
      <c r="J8" s="185">
        <f>条町名別人口統計表!I84</f>
        <v>2</v>
      </c>
      <c r="K8" s="186"/>
      <c r="L8" s="187">
        <f>SUM(R6:S8)</f>
        <v>68</v>
      </c>
      <c r="M8" s="188"/>
      <c r="N8" s="113"/>
      <c r="O8" s="9" t="s">
        <v>10</v>
      </c>
      <c r="P8" s="184">
        <f>条町名別人口統計表!J84</f>
        <v>296</v>
      </c>
      <c r="Q8" s="184"/>
      <c r="R8" s="185">
        <f>条町名別人口統計表!K84</f>
        <v>6</v>
      </c>
      <c r="S8" s="186"/>
      <c r="T8" s="112">
        <f>SUM(X6:X8)</f>
        <v>115</v>
      </c>
      <c r="U8" s="113"/>
      <c r="V8" s="9" t="s">
        <v>10</v>
      </c>
      <c r="W8" s="115">
        <f t="shared" si="0"/>
        <v>567</v>
      </c>
      <c r="X8" s="125">
        <f t="shared" si="1"/>
        <v>8</v>
      </c>
      <c r="Y8" s="112">
        <f>SUM(AC6:AC8)</f>
        <v>89</v>
      </c>
      <c r="Z8" s="113"/>
      <c r="AA8" s="9" t="s">
        <v>10</v>
      </c>
      <c r="AB8" s="110">
        <f>条町名別人口統計表!C84</f>
        <v>296</v>
      </c>
      <c r="AC8" s="111">
        <f>条町名別人口統計表!F84</f>
        <v>2</v>
      </c>
    </row>
    <row r="9" spans="1:31" ht="17.100000000000001" customHeight="1">
      <c r="B9" s="103"/>
      <c r="C9" s="104"/>
      <c r="D9" s="196"/>
      <c r="E9" s="197"/>
      <c r="G9" s="9" t="s">
        <v>7</v>
      </c>
      <c r="H9" s="195">
        <v>7735</v>
      </c>
      <c r="I9" s="195"/>
      <c r="J9" s="193">
        <v>43</v>
      </c>
      <c r="K9" s="194"/>
      <c r="L9" s="196"/>
      <c r="M9" s="197"/>
      <c r="O9" s="9" t="s">
        <v>7</v>
      </c>
      <c r="P9" s="195">
        <v>8997</v>
      </c>
      <c r="Q9" s="195"/>
      <c r="R9" s="193">
        <v>56</v>
      </c>
      <c r="S9" s="194"/>
      <c r="T9" s="140"/>
      <c r="V9" s="9" t="s">
        <v>7</v>
      </c>
      <c r="W9" s="115">
        <f t="shared" si="0"/>
        <v>16732</v>
      </c>
      <c r="X9" s="125">
        <f t="shared" si="1"/>
        <v>99</v>
      </c>
      <c r="Y9" s="140"/>
      <c r="AA9" s="9" t="s">
        <v>7</v>
      </c>
      <c r="AB9" s="93">
        <v>9195</v>
      </c>
      <c r="AC9" s="145">
        <v>81</v>
      </c>
    </row>
    <row r="10" spans="1:31" ht="17.100000000000001" customHeight="1">
      <c r="B10" s="189" t="s">
        <v>11</v>
      </c>
      <c r="C10" s="190"/>
      <c r="D10" s="191">
        <f>SUM(H9:I11)</f>
        <v>8739</v>
      </c>
      <c r="E10" s="192"/>
      <c r="F10" s="109"/>
      <c r="G10" s="9" t="s">
        <v>9</v>
      </c>
      <c r="H10" s="195">
        <v>733</v>
      </c>
      <c r="I10" s="195"/>
      <c r="J10" s="193">
        <v>1</v>
      </c>
      <c r="K10" s="194"/>
      <c r="L10" s="191">
        <f>SUM(P9:Q11)</f>
        <v>10056</v>
      </c>
      <c r="M10" s="192"/>
      <c r="N10" s="109"/>
      <c r="O10" s="9" t="s">
        <v>9</v>
      </c>
      <c r="P10" s="195">
        <v>761</v>
      </c>
      <c r="Q10" s="195"/>
      <c r="R10" s="193">
        <v>5</v>
      </c>
      <c r="S10" s="194"/>
      <c r="T10" s="108">
        <f>D10+L10</f>
        <v>18795</v>
      </c>
      <c r="U10" s="109"/>
      <c r="V10" s="9" t="s">
        <v>9</v>
      </c>
      <c r="W10" s="115">
        <f t="shared" si="0"/>
        <v>1494</v>
      </c>
      <c r="X10" s="125">
        <f t="shared" si="1"/>
        <v>6</v>
      </c>
      <c r="Y10" s="108">
        <f>SUM(AB9:AB11)</f>
        <v>10356</v>
      </c>
      <c r="Z10" s="109"/>
      <c r="AA10" s="9" t="s">
        <v>9</v>
      </c>
      <c r="AB10" s="93">
        <v>865</v>
      </c>
      <c r="AC10" s="137">
        <v>5</v>
      </c>
    </row>
    <row r="11" spans="1:31" ht="17.100000000000001" customHeight="1">
      <c r="B11" s="101"/>
      <c r="C11" s="102"/>
      <c r="D11" s="187">
        <f>SUM(J9:K11)</f>
        <v>46</v>
      </c>
      <c r="E11" s="188"/>
      <c r="F11" s="113"/>
      <c r="G11" s="9" t="s">
        <v>10</v>
      </c>
      <c r="H11" s="195">
        <v>271</v>
      </c>
      <c r="I11" s="195"/>
      <c r="J11" s="193">
        <v>2</v>
      </c>
      <c r="K11" s="194"/>
      <c r="L11" s="187">
        <f>SUM(R9:S11)</f>
        <v>67</v>
      </c>
      <c r="M11" s="188"/>
      <c r="N11" s="113"/>
      <c r="O11" s="9" t="s">
        <v>10</v>
      </c>
      <c r="P11" s="195">
        <v>298</v>
      </c>
      <c r="Q11" s="195"/>
      <c r="R11" s="193">
        <v>6</v>
      </c>
      <c r="S11" s="194"/>
      <c r="T11" s="112">
        <f>D11+L11</f>
        <v>113</v>
      </c>
      <c r="U11" s="113"/>
      <c r="V11" s="9" t="s">
        <v>10</v>
      </c>
      <c r="W11" s="115">
        <f t="shared" si="0"/>
        <v>569</v>
      </c>
      <c r="X11" s="125">
        <f t="shared" si="1"/>
        <v>8</v>
      </c>
      <c r="Y11" s="112">
        <f>SUM(AC9:AC11)</f>
        <v>88</v>
      </c>
      <c r="Z11" s="113"/>
      <c r="AA11" s="9" t="s">
        <v>10</v>
      </c>
      <c r="AB11" s="138">
        <v>296</v>
      </c>
      <c r="AC11" s="137">
        <v>2</v>
      </c>
    </row>
    <row r="12" spans="1:31" ht="17.100000000000001" customHeight="1">
      <c r="B12" s="103"/>
      <c r="C12" s="104"/>
      <c r="D12" s="196"/>
      <c r="E12" s="197"/>
      <c r="G12" s="9" t="s">
        <v>7</v>
      </c>
      <c r="H12" s="184">
        <f>H6-H9</f>
        <v>-14</v>
      </c>
      <c r="I12" s="184"/>
      <c r="J12" s="185">
        <f>J6-J9</f>
        <v>1</v>
      </c>
      <c r="K12" s="186"/>
      <c r="L12" s="196"/>
      <c r="M12" s="197"/>
      <c r="O12" s="9" t="s">
        <v>7</v>
      </c>
      <c r="P12" s="184">
        <f>P6-P9</f>
        <v>-20</v>
      </c>
      <c r="Q12" s="184"/>
      <c r="R12" s="185">
        <f>R6-R9</f>
        <v>-2</v>
      </c>
      <c r="S12" s="186"/>
      <c r="T12" s="140"/>
      <c r="V12" s="9" t="s">
        <v>7</v>
      </c>
      <c r="W12" s="115">
        <f>W6-W9</f>
        <v>-34</v>
      </c>
      <c r="X12" s="125">
        <f t="shared" ref="W12:X14" si="2">X6-X9</f>
        <v>-1</v>
      </c>
      <c r="Y12" s="140"/>
      <c r="AA12" s="9" t="s">
        <v>7</v>
      </c>
      <c r="AB12" s="115">
        <f>AB6-AB9</f>
        <v>-7</v>
      </c>
      <c r="AC12" s="111">
        <f t="shared" ref="AB12:AC14" si="3">AC6-AC9</f>
        <v>-2</v>
      </c>
    </row>
    <row r="13" spans="1:31" ht="17.100000000000001" customHeight="1">
      <c r="B13" s="189" t="s">
        <v>12</v>
      </c>
      <c r="C13" s="190"/>
      <c r="D13" s="191">
        <f>D7-D10</f>
        <v>-16</v>
      </c>
      <c r="E13" s="192"/>
      <c r="F13" s="109"/>
      <c r="G13" s="9" t="s">
        <v>9</v>
      </c>
      <c r="H13" s="184">
        <f>H7-H10</f>
        <v>-2</v>
      </c>
      <c r="I13" s="184"/>
      <c r="J13" s="185">
        <f>J7-J10</f>
        <v>0</v>
      </c>
      <c r="K13" s="186"/>
      <c r="L13" s="191">
        <f>L7-L10</f>
        <v>-18</v>
      </c>
      <c r="M13" s="192"/>
      <c r="N13" s="109"/>
      <c r="O13" s="9" t="s">
        <v>9</v>
      </c>
      <c r="P13" s="184">
        <f>P7-P10</f>
        <v>4</v>
      </c>
      <c r="Q13" s="184"/>
      <c r="R13" s="185">
        <f>R7-R10</f>
        <v>3</v>
      </c>
      <c r="S13" s="186"/>
      <c r="T13" s="108">
        <f>T7-T10</f>
        <v>-34</v>
      </c>
      <c r="U13" s="109"/>
      <c r="V13" s="9" t="s">
        <v>9</v>
      </c>
      <c r="W13" s="115">
        <f t="shared" si="2"/>
        <v>2</v>
      </c>
      <c r="X13" s="125">
        <f t="shared" si="2"/>
        <v>3</v>
      </c>
      <c r="Y13" s="108">
        <f>Y7-Y10</f>
        <v>-7</v>
      </c>
      <c r="Z13" s="109"/>
      <c r="AA13" s="9" t="s">
        <v>9</v>
      </c>
      <c r="AB13" s="115">
        <f t="shared" si="3"/>
        <v>0</v>
      </c>
      <c r="AC13" s="111">
        <f t="shared" si="3"/>
        <v>3</v>
      </c>
      <c r="AE13" s="1" t="s">
        <v>211</v>
      </c>
    </row>
    <row r="14" spans="1:31" ht="17.100000000000001" customHeight="1" thickBot="1">
      <c r="B14" s="105"/>
      <c r="C14" s="106"/>
      <c r="D14" s="198">
        <f>D8-D11</f>
        <v>1</v>
      </c>
      <c r="E14" s="199"/>
      <c r="F14" s="106"/>
      <c r="G14" s="10" t="s">
        <v>10</v>
      </c>
      <c r="H14" s="200">
        <f>H8-H11</f>
        <v>0</v>
      </c>
      <c r="I14" s="200"/>
      <c r="J14" s="201">
        <f>J8-J11</f>
        <v>0</v>
      </c>
      <c r="K14" s="202"/>
      <c r="L14" s="198">
        <f>L8-L11</f>
        <v>1</v>
      </c>
      <c r="M14" s="199"/>
      <c r="N14" s="106"/>
      <c r="O14" s="10" t="s">
        <v>10</v>
      </c>
      <c r="P14" s="200">
        <f>P8-P11</f>
        <v>-2</v>
      </c>
      <c r="Q14" s="200"/>
      <c r="R14" s="201">
        <f>R8-R11</f>
        <v>0</v>
      </c>
      <c r="S14" s="202"/>
      <c r="T14" s="141">
        <f>T8-T11</f>
        <v>2</v>
      </c>
      <c r="U14" s="106"/>
      <c r="V14" s="10" t="s">
        <v>10</v>
      </c>
      <c r="W14" s="142">
        <f t="shared" si="2"/>
        <v>-2</v>
      </c>
      <c r="X14" s="134">
        <f t="shared" si="2"/>
        <v>0</v>
      </c>
      <c r="Y14" s="143">
        <f>SUM(AC12:AC14)</f>
        <v>1</v>
      </c>
      <c r="Z14" s="106"/>
      <c r="AA14" s="10" t="s">
        <v>10</v>
      </c>
      <c r="AB14" s="142">
        <f t="shared" si="3"/>
        <v>0</v>
      </c>
      <c r="AC14" s="136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5" customFormat="1" ht="15.6" customHeight="1" thickBot="1">
      <c r="A17" s="1"/>
      <c r="B17" s="149"/>
      <c r="C17" s="150"/>
      <c r="D17" s="203" t="s">
        <v>4</v>
      </c>
      <c r="E17" s="203"/>
      <c r="F17" s="203"/>
      <c r="G17" s="204" t="s">
        <v>5</v>
      </c>
      <c r="H17" s="204"/>
      <c r="I17" s="204"/>
      <c r="J17" s="204"/>
      <c r="K17" s="204"/>
      <c r="L17" s="204" t="s">
        <v>6</v>
      </c>
      <c r="M17" s="204"/>
      <c r="N17" s="205"/>
      <c r="O17" s="1"/>
    </row>
    <row r="18" spans="1:15" customFormat="1" ht="15.6" customHeight="1">
      <c r="A18" s="1"/>
      <c r="B18" s="151"/>
      <c r="C18" s="131" t="s">
        <v>241</v>
      </c>
      <c r="D18" s="147">
        <v>9</v>
      </c>
      <c r="E18" s="127">
        <v>0</v>
      </c>
      <c r="F18" s="130"/>
      <c r="G18" s="131"/>
      <c r="H18" s="169">
        <v>18</v>
      </c>
      <c r="I18" s="169"/>
      <c r="J18" s="206">
        <v>4</v>
      </c>
      <c r="K18" s="206"/>
      <c r="L18" s="126">
        <f>D18+H18</f>
        <v>27</v>
      </c>
      <c r="M18" s="146">
        <f>E18+J18</f>
        <v>4</v>
      </c>
      <c r="N18" s="152"/>
      <c r="O18" s="144"/>
    </row>
    <row r="19" spans="1:15" customFormat="1" ht="15.6" customHeight="1">
      <c r="A19" s="1"/>
      <c r="B19" s="153" t="s">
        <v>13</v>
      </c>
      <c r="C19" s="131" t="s">
        <v>242</v>
      </c>
      <c r="D19" s="147">
        <v>3</v>
      </c>
      <c r="E19" s="127">
        <v>1</v>
      </c>
      <c r="F19" s="130"/>
      <c r="G19" s="131"/>
      <c r="H19" s="184">
        <v>2</v>
      </c>
      <c r="I19" s="184"/>
      <c r="J19" s="207">
        <v>0</v>
      </c>
      <c r="K19" s="207"/>
      <c r="L19" s="126">
        <f>D19+H19</f>
        <v>5</v>
      </c>
      <c r="M19" s="125">
        <f>E19+J19</f>
        <v>1</v>
      </c>
      <c r="N19" s="152"/>
      <c r="O19" s="144"/>
    </row>
    <row r="20" spans="1:15" customFormat="1" ht="15.6" customHeight="1">
      <c r="A20" s="1"/>
      <c r="B20" s="153" t="s">
        <v>247</v>
      </c>
      <c r="C20" s="131" t="s">
        <v>243</v>
      </c>
      <c r="D20" s="147">
        <v>3</v>
      </c>
      <c r="E20" s="127">
        <v>0</v>
      </c>
      <c r="F20" s="130"/>
      <c r="G20" s="131"/>
      <c r="H20" s="184">
        <v>2</v>
      </c>
      <c r="I20" s="184"/>
      <c r="J20" s="207">
        <v>0</v>
      </c>
      <c r="K20" s="207"/>
      <c r="L20" s="126">
        <f>D20+H20</f>
        <v>5</v>
      </c>
      <c r="M20" s="125">
        <f>E20+J20</f>
        <v>0</v>
      </c>
      <c r="N20" s="152"/>
      <c r="O20" s="144"/>
    </row>
    <row r="21" spans="1:15" customFormat="1" ht="15.6" customHeight="1" thickBot="1">
      <c r="A21" s="1"/>
      <c r="B21" s="151"/>
      <c r="C21" s="133" t="s">
        <v>244</v>
      </c>
      <c r="D21" s="148">
        <v>15</v>
      </c>
      <c r="E21" s="129">
        <v>1</v>
      </c>
      <c r="F21" s="132"/>
      <c r="G21" s="133"/>
      <c r="H21" s="200">
        <v>22</v>
      </c>
      <c r="I21" s="200"/>
      <c r="J21" s="208">
        <v>4</v>
      </c>
      <c r="K21" s="208"/>
      <c r="L21" s="128">
        <f>SUM(L18:L20)</f>
        <v>37</v>
      </c>
      <c r="M21" s="134">
        <f>SUM(M18:M20)</f>
        <v>5</v>
      </c>
      <c r="N21" s="155"/>
      <c r="O21" s="144"/>
    </row>
    <row r="22" spans="1:15" customFormat="1" ht="15.6" customHeight="1">
      <c r="A22" s="1"/>
      <c r="B22" s="225"/>
      <c r="C22" s="130"/>
      <c r="D22" s="135"/>
      <c r="E22" s="130"/>
      <c r="F22" s="130"/>
      <c r="G22" s="130"/>
      <c r="H22" s="209"/>
      <c r="I22" s="209"/>
      <c r="J22" s="209"/>
      <c r="K22" s="209"/>
      <c r="L22" s="130"/>
      <c r="M22" s="130"/>
      <c r="N22" s="152"/>
      <c r="O22" s="144"/>
    </row>
    <row r="23" spans="1:15" customFormat="1" ht="15.6" customHeight="1">
      <c r="A23" s="1"/>
      <c r="B23" s="151"/>
      <c r="C23" s="131" t="s">
        <v>245</v>
      </c>
      <c r="D23" s="147">
        <v>23</v>
      </c>
      <c r="E23" s="127">
        <v>0</v>
      </c>
      <c r="F23" s="130"/>
      <c r="G23" s="131"/>
      <c r="H23" s="184">
        <v>30</v>
      </c>
      <c r="I23" s="184"/>
      <c r="J23" s="207">
        <v>3</v>
      </c>
      <c r="K23" s="207"/>
      <c r="L23" s="126">
        <f>D23+H23</f>
        <v>53</v>
      </c>
      <c r="M23" s="125">
        <f>E23+J23</f>
        <v>3</v>
      </c>
      <c r="N23" s="152"/>
      <c r="O23" s="144"/>
    </row>
    <row r="24" spans="1:15" customFormat="1" ht="15.6" customHeight="1">
      <c r="A24" s="1"/>
      <c r="B24" s="153" t="s">
        <v>14</v>
      </c>
      <c r="C24" s="131" t="s">
        <v>246</v>
      </c>
      <c r="D24" s="147">
        <v>8</v>
      </c>
      <c r="E24" s="127">
        <v>0</v>
      </c>
      <c r="F24" s="130"/>
      <c r="G24" s="131"/>
      <c r="H24" s="184">
        <v>10</v>
      </c>
      <c r="I24" s="184"/>
      <c r="J24" s="207">
        <v>0</v>
      </c>
      <c r="K24" s="207"/>
      <c r="L24" s="126">
        <f>D24+H24</f>
        <v>18</v>
      </c>
      <c r="M24" s="125">
        <f>E24+J24</f>
        <v>0</v>
      </c>
      <c r="N24" s="152"/>
      <c r="O24" s="144"/>
    </row>
    <row r="25" spans="1:15" customFormat="1" ht="15.6" customHeight="1">
      <c r="A25" s="1"/>
      <c r="B25" s="153" t="s">
        <v>248</v>
      </c>
      <c r="C25" s="131" t="s">
        <v>243</v>
      </c>
      <c r="D25" s="147">
        <v>0</v>
      </c>
      <c r="E25" s="127">
        <v>0</v>
      </c>
      <c r="F25" s="130"/>
      <c r="G25" s="131"/>
      <c r="H25" s="184">
        <v>0</v>
      </c>
      <c r="I25" s="184"/>
      <c r="J25" s="207">
        <v>0</v>
      </c>
      <c r="K25" s="207"/>
      <c r="L25" s="126">
        <f>D25+H25</f>
        <v>0</v>
      </c>
      <c r="M25" s="125">
        <f>E25+J25</f>
        <v>0</v>
      </c>
      <c r="N25" s="152"/>
      <c r="O25" s="144"/>
    </row>
    <row r="26" spans="1:15" customFormat="1" ht="15.6" customHeight="1" thickBot="1">
      <c r="A26" s="1"/>
      <c r="B26" s="154"/>
      <c r="C26" s="133" t="s">
        <v>244</v>
      </c>
      <c r="D26" s="148">
        <v>31</v>
      </c>
      <c r="E26" s="129">
        <v>0</v>
      </c>
      <c r="F26" s="132"/>
      <c r="G26" s="133"/>
      <c r="H26" s="200">
        <v>40</v>
      </c>
      <c r="I26" s="200"/>
      <c r="J26" s="208">
        <v>3</v>
      </c>
      <c r="K26" s="208"/>
      <c r="L26" s="128">
        <f>SUM(L23:L25)</f>
        <v>71</v>
      </c>
      <c r="M26" s="129">
        <f>SUM(M23:M25)</f>
        <v>3</v>
      </c>
      <c r="N26" s="155"/>
      <c r="O26" s="144"/>
    </row>
    <row r="27" spans="1:15" customFormat="1" ht="15.6" customHeight="1">
      <c r="A27" s="1"/>
      <c r="B27" s="156"/>
      <c r="C27" s="130"/>
      <c r="D27" s="147"/>
      <c r="E27" s="115"/>
      <c r="F27" s="130"/>
      <c r="G27" s="130"/>
      <c r="H27" s="209"/>
      <c r="I27" s="209"/>
      <c r="J27" s="209"/>
      <c r="K27" s="209"/>
      <c r="L27" s="130"/>
      <c r="M27" s="130"/>
      <c r="N27" s="152"/>
      <c r="O27" s="144"/>
    </row>
    <row r="28" spans="1:15" customFormat="1" ht="15.6" customHeight="1" thickBot="1">
      <c r="A28" s="1"/>
      <c r="B28" s="157" t="s">
        <v>214</v>
      </c>
      <c r="C28" s="158"/>
      <c r="D28" s="159">
        <v>-16</v>
      </c>
      <c r="E28" s="160">
        <v>1</v>
      </c>
      <c r="F28" s="158"/>
      <c r="G28" s="161"/>
      <c r="H28" s="210">
        <v>-18</v>
      </c>
      <c r="I28" s="210"/>
      <c r="J28" s="211">
        <v>1</v>
      </c>
      <c r="K28" s="211"/>
      <c r="L28" s="162">
        <f>L21-L26</f>
        <v>-34</v>
      </c>
      <c r="M28" s="164">
        <f>M21-M26</f>
        <v>2</v>
      </c>
      <c r="N28" s="163"/>
      <c r="O28" s="144"/>
    </row>
    <row r="64863" ht="14.1" customHeight="1"/>
    <row r="65516" ht="14.1" customHeight="1"/>
  </sheetData>
  <sheetProtection selectLockedCells="1" selectUnlockedCells="1"/>
  <mergeCells count="90">
    <mergeCell ref="H28:I28"/>
    <mergeCell ref="J28:K28"/>
    <mergeCell ref="H26:I26"/>
    <mergeCell ref="J26:K26"/>
    <mergeCell ref="H27:I27"/>
    <mergeCell ref="J27:K27"/>
    <mergeCell ref="H22:I22"/>
    <mergeCell ref="J22:K22"/>
    <mergeCell ref="H23:I23"/>
    <mergeCell ref="J23:K23"/>
    <mergeCell ref="H25:I25"/>
    <mergeCell ref="J25:K25"/>
    <mergeCell ref="H24:I24"/>
    <mergeCell ref="J24:K24"/>
    <mergeCell ref="H19:I19"/>
    <mergeCell ref="J19:K19"/>
    <mergeCell ref="H20:I20"/>
    <mergeCell ref="J20:K20"/>
    <mergeCell ref="H21:I21"/>
    <mergeCell ref="J21:K21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R11:S11"/>
    <mergeCell ref="D12:E12"/>
    <mergeCell ref="H12:I12"/>
    <mergeCell ref="J12:K12"/>
    <mergeCell ref="L12:M12"/>
    <mergeCell ref="P12:Q12"/>
    <mergeCell ref="R12:S12"/>
    <mergeCell ref="D11:E11"/>
    <mergeCell ref="H11:I11"/>
    <mergeCell ref="J11:K11"/>
    <mergeCell ref="L11:M11"/>
    <mergeCell ref="P11:Q11"/>
    <mergeCell ref="R9:S9"/>
    <mergeCell ref="B10:C10"/>
    <mergeCell ref="D10:E10"/>
    <mergeCell ref="H10:I10"/>
    <mergeCell ref="J10:K10"/>
    <mergeCell ref="L10:M10"/>
    <mergeCell ref="P10:Q10"/>
    <mergeCell ref="R10:S10"/>
    <mergeCell ref="D9:E9"/>
    <mergeCell ref="H9:I9"/>
    <mergeCell ref="J9:K9"/>
    <mergeCell ref="L9:M9"/>
    <mergeCell ref="P9:Q9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G1:L1"/>
    <mergeCell ref="D4:X4"/>
    <mergeCell ref="Y4:AC4"/>
    <mergeCell ref="D5:K5"/>
    <mergeCell ref="L5:S5"/>
    <mergeCell ref="T5:X5"/>
    <mergeCell ref="Y5:AC5"/>
    <mergeCell ref="V3:AC3"/>
    <mergeCell ref="R6:S6"/>
    <mergeCell ref="D6:E6"/>
    <mergeCell ref="H6:I6"/>
    <mergeCell ref="J6:K6"/>
    <mergeCell ref="L6:M6"/>
    <mergeCell ref="P6:Q6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65" activePane="bottomRight" state="frozen"/>
      <selection activeCell="P7" sqref="P7:S8"/>
      <selection pane="topRight" activeCell="P7" sqref="P7:S8"/>
      <selection pane="bottomLeft" activeCell="P7" sqref="P7:S8"/>
      <selection pane="bottomRight" activeCell="D71" sqref="D71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212" t="s">
        <v>239</v>
      </c>
      <c r="K1" s="212"/>
      <c r="L1" s="212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219" t="s">
        <v>17</v>
      </c>
      <c r="C3" s="213" t="s">
        <v>18</v>
      </c>
      <c r="D3" s="213"/>
      <c r="E3" s="213"/>
      <c r="F3" s="213"/>
      <c r="G3" s="213"/>
      <c r="H3" s="213" t="s">
        <v>4</v>
      </c>
      <c r="I3" s="213"/>
      <c r="J3" s="213" t="s">
        <v>5</v>
      </c>
      <c r="K3" s="213"/>
      <c r="L3" s="214" t="s">
        <v>6</v>
      </c>
      <c r="M3" s="214"/>
    </row>
    <row r="4" spans="2:13" ht="22.5">
      <c r="B4" s="219"/>
      <c r="C4" s="56" t="s">
        <v>19</v>
      </c>
      <c r="D4" s="57" t="s">
        <v>20</v>
      </c>
      <c r="E4" s="58" t="s">
        <v>21</v>
      </c>
      <c r="F4" s="59" t="s">
        <v>22</v>
      </c>
      <c r="G4" s="60" t="s">
        <v>23</v>
      </c>
      <c r="H4" s="56" t="s">
        <v>19</v>
      </c>
      <c r="I4" s="36" t="s">
        <v>20</v>
      </c>
      <c r="J4" s="56" t="s">
        <v>19</v>
      </c>
      <c r="K4" s="36" t="s">
        <v>20</v>
      </c>
      <c r="L4" s="56" t="s">
        <v>19</v>
      </c>
      <c r="M4" s="37" t="s">
        <v>20</v>
      </c>
    </row>
    <row r="5" spans="2:13" ht="14.25" customHeight="1">
      <c r="B5" s="48" t="s">
        <v>24</v>
      </c>
      <c r="C5" s="27">
        <v>304</v>
      </c>
      <c r="D5" s="49">
        <v>2</v>
      </c>
      <c r="E5" s="50"/>
      <c r="F5" s="50">
        <v>0</v>
      </c>
      <c r="G5" s="51"/>
      <c r="H5" s="27">
        <v>236</v>
      </c>
      <c r="I5" s="27">
        <v>0</v>
      </c>
      <c r="J5" s="27">
        <v>277</v>
      </c>
      <c r="K5" s="49">
        <v>2</v>
      </c>
      <c r="L5" s="12">
        <f t="shared" ref="L5:L36" si="0">H5+J5</f>
        <v>513</v>
      </c>
      <c r="M5" s="13">
        <f t="shared" ref="M5:M36" si="1">I5+K5</f>
        <v>2</v>
      </c>
    </row>
    <row r="6" spans="2:13" ht="14.25" customHeight="1">
      <c r="B6" s="48" t="s">
        <v>25</v>
      </c>
      <c r="C6" s="27">
        <v>500</v>
      </c>
      <c r="D6" s="49">
        <v>5</v>
      </c>
      <c r="E6" s="50"/>
      <c r="F6" s="50">
        <v>2</v>
      </c>
      <c r="G6" s="51"/>
      <c r="H6" s="27">
        <v>363</v>
      </c>
      <c r="I6" s="27">
        <v>1</v>
      </c>
      <c r="J6" s="27">
        <v>456</v>
      </c>
      <c r="K6" s="49">
        <v>4</v>
      </c>
      <c r="L6" s="12">
        <f t="shared" si="0"/>
        <v>819</v>
      </c>
      <c r="M6" s="13">
        <f t="shared" si="1"/>
        <v>5</v>
      </c>
    </row>
    <row r="7" spans="2:13" ht="14.25" customHeight="1">
      <c r="B7" s="48" t="s">
        <v>26</v>
      </c>
      <c r="C7" s="27">
        <v>337</v>
      </c>
      <c r="D7" s="49">
        <v>3</v>
      </c>
      <c r="E7" s="50"/>
      <c r="F7" s="50">
        <v>0</v>
      </c>
      <c r="G7" s="51"/>
      <c r="H7" s="27">
        <v>233</v>
      </c>
      <c r="I7" s="27">
        <v>2</v>
      </c>
      <c r="J7" s="27">
        <v>274</v>
      </c>
      <c r="K7" s="49">
        <v>2</v>
      </c>
      <c r="L7" s="12">
        <f t="shared" si="0"/>
        <v>507</v>
      </c>
      <c r="M7" s="13">
        <f t="shared" si="1"/>
        <v>4</v>
      </c>
    </row>
    <row r="8" spans="2:13" ht="14.25" customHeight="1">
      <c r="B8" s="48" t="s">
        <v>27</v>
      </c>
      <c r="C8" s="27">
        <v>359</v>
      </c>
      <c r="D8" s="49">
        <v>4</v>
      </c>
      <c r="E8" s="50"/>
      <c r="F8" s="50">
        <v>0</v>
      </c>
      <c r="G8" s="51"/>
      <c r="H8" s="27">
        <v>262</v>
      </c>
      <c r="I8" s="27">
        <v>3</v>
      </c>
      <c r="J8" s="27">
        <v>299</v>
      </c>
      <c r="K8" s="49">
        <v>1</v>
      </c>
      <c r="L8" s="12">
        <f t="shared" si="0"/>
        <v>561</v>
      </c>
      <c r="M8" s="13">
        <f t="shared" si="1"/>
        <v>4</v>
      </c>
    </row>
    <row r="9" spans="2:13" ht="14.25" customHeight="1">
      <c r="B9" s="48" t="s">
        <v>236</v>
      </c>
      <c r="C9" s="27">
        <v>320</v>
      </c>
      <c r="D9" s="49">
        <v>3</v>
      </c>
      <c r="E9" s="50"/>
      <c r="F9" s="50">
        <v>1</v>
      </c>
      <c r="G9" s="51"/>
      <c r="H9" s="27">
        <v>260</v>
      </c>
      <c r="I9" s="27">
        <v>3</v>
      </c>
      <c r="J9" s="27">
        <v>286</v>
      </c>
      <c r="K9" s="49">
        <v>2</v>
      </c>
      <c r="L9" s="12">
        <f t="shared" si="0"/>
        <v>546</v>
      </c>
      <c r="M9" s="13">
        <f t="shared" si="1"/>
        <v>5</v>
      </c>
    </row>
    <row r="10" spans="2:13" ht="14.25" customHeight="1">
      <c r="B10" s="48" t="s">
        <v>28</v>
      </c>
      <c r="C10" s="27">
        <v>342</v>
      </c>
      <c r="D10" s="49">
        <v>1</v>
      </c>
      <c r="E10" s="50"/>
      <c r="F10" s="50">
        <v>0</v>
      </c>
      <c r="G10" s="51"/>
      <c r="H10" s="27">
        <v>259</v>
      </c>
      <c r="I10" s="27">
        <v>1</v>
      </c>
      <c r="J10" s="27">
        <v>332</v>
      </c>
      <c r="K10" s="49">
        <v>0</v>
      </c>
      <c r="L10" s="12">
        <f t="shared" si="0"/>
        <v>591</v>
      </c>
      <c r="M10" s="13">
        <f t="shared" si="1"/>
        <v>1</v>
      </c>
    </row>
    <row r="11" spans="2:13" ht="14.25" customHeight="1">
      <c r="B11" s="48" t="s">
        <v>29</v>
      </c>
      <c r="C11" s="27">
        <v>289</v>
      </c>
      <c r="D11" s="49">
        <v>5</v>
      </c>
      <c r="E11" s="50"/>
      <c r="F11" s="50">
        <v>0</v>
      </c>
      <c r="G11" s="51"/>
      <c r="H11" s="27">
        <v>226</v>
      </c>
      <c r="I11" s="27">
        <v>3</v>
      </c>
      <c r="J11" s="27">
        <v>260</v>
      </c>
      <c r="K11" s="49">
        <v>3</v>
      </c>
      <c r="L11" s="12">
        <f t="shared" si="0"/>
        <v>486</v>
      </c>
      <c r="M11" s="13">
        <f t="shared" si="1"/>
        <v>6</v>
      </c>
    </row>
    <row r="12" spans="2:13" ht="14.25" customHeight="1">
      <c r="B12" s="48" t="s">
        <v>30</v>
      </c>
      <c r="C12" s="27">
        <v>337</v>
      </c>
      <c r="D12" s="49">
        <v>1</v>
      </c>
      <c r="E12" s="50"/>
      <c r="F12" s="50">
        <v>1</v>
      </c>
      <c r="G12" s="51"/>
      <c r="H12" s="27">
        <v>279</v>
      </c>
      <c r="I12" s="27">
        <v>1</v>
      </c>
      <c r="J12" s="27">
        <v>303</v>
      </c>
      <c r="K12" s="49">
        <v>0</v>
      </c>
      <c r="L12" s="12">
        <f t="shared" si="0"/>
        <v>582</v>
      </c>
      <c r="M12" s="13">
        <f t="shared" si="1"/>
        <v>1</v>
      </c>
    </row>
    <row r="13" spans="2:13" ht="14.25" customHeight="1">
      <c r="B13" s="48" t="s">
        <v>31</v>
      </c>
      <c r="C13" s="27">
        <v>143</v>
      </c>
      <c r="D13" s="49">
        <v>0</v>
      </c>
      <c r="E13" s="50"/>
      <c r="F13" s="50">
        <v>0</v>
      </c>
      <c r="G13" s="51"/>
      <c r="H13" s="27">
        <v>121</v>
      </c>
      <c r="I13" s="27">
        <v>0</v>
      </c>
      <c r="J13" s="27">
        <v>144</v>
      </c>
      <c r="K13" s="49">
        <v>0</v>
      </c>
      <c r="L13" s="12">
        <f t="shared" si="0"/>
        <v>265</v>
      </c>
      <c r="M13" s="13">
        <f t="shared" si="1"/>
        <v>0</v>
      </c>
    </row>
    <row r="14" spans="2:13" ht="14.25" customHeight="1">
      <c r="B14" s="48" t="s">
        <v>32</v>
      </c>
      <c r="C14" s="27">
        <v>471</v>
      </c>
      <c r="D14" s="49">
        <v>10</v>
      </c>
      <c r="E14" s="50"/>
      <c r="F14" s="50">
        <v>0</v>
      </c>
      <c r="G14" s="51"/>
      <c r="H14" s="27">
        <v>361</v>
      </c>
      <c r="I14" s="27">
        <v>3</v>
      </c>
      <c r="J14" s="27">
        <v>449</v>
      </c>
      <c r="K14" s="49">
        <v>7</v>
      </c>
      <c r="L14" s="12">
        <f t="shared" si="0"/>
        <v>810</v>
      </c>
      <c r="M14" s="13">
        <f t="shared" si="1"/>
        <v>10</v>
      </c>
    </row>
    <row r="15" spans="2:13" ht="14.25" customHeight="1">
      <c r="B15" s="48" t="s">
        <v>33</v>
      </c>
      <c r="C15" s="27">
        <v>444</v>
      </c>
      <c r="D15" s="49">
        <v>3</v>
      </c>
      <c r="E15" s="50"/>
      <c r="F15" s="50">
        <v>0</v>
      </c>
      <c r="G15" s="51"/>
      <c r="H15" s="27">
        <v>460</v>
      </c>
      <c r="I15" s="27">
        <v>3</v>
      </c>
      <c r="J15" s="27">
        <v>498</v>
      </c>
      <c r="K15" s="49">
        <v>0</v>
      </c>
      <c r="L15" s="12">
        <f t="shared" si="0"/>
        <v>958</v>
      </c>
      <c r="M15" s="13">
        <f t="shared" si="1"/>
        <v>3</v>
      </c>
    </row>
    <row r="16" spans="2:13" ht="14.25" customHeight="1">
      <c r="B16" s="48" t="s">
        <v>34</v>
      </c>
      <c r="C16" s="27">
        <v>92</v>
      </c>
      <c r="D16" s="49">
        <v>0</v>
      </c>
      <c r="E16" s="50"/>
      <c r="F16" s="50">
        <v>0</v>
      </c>
      <c r="G16" s="51"/>
      <c r="H16" s="27">
        <v>104</v>
      </c>
      <c r="I16" s="27">
        <v>0</v>
      </c>
      <c r="J16" s="27">
        <v>113</v>
      </c>
      <c r="K16" s="49">
        <v>0</v>
      </c>
      <c r="L16" s="12">
        <f t="shared" si="0"/>
        <v>217</v>
      </c>
      <c r="M16" s="13">
        <f t="shared" si="1"/>
        <v>0</v>
      </c>
    </row>
    <row r="17" spans="2:16" ht="14.25" customHeight="1">
      <c r="B17" s="48" t="s">
        <v>35</v>
      </c>
      <c r="C17" s="27">
        <v>268</v>
      </c>
      <c r="D17" s="49">
        <v>0</v>
      </c>
      <c r="E17" s="50"/>
      <c r="F17" s="50">
        <v>0</v>
      </c>
      <c r="G17" s="51"/>
      <c r="H17" s="27">
        <v>305</v>
      </c>
      <c r="I17" s="27">
        <v>0</v>
      </c>
      <c r="J17" s="27">
        <v>357</v>
      </c>
      <c r="K17" s="49">
        <v>0</v>
      </c>
      <c r="L17" s="12">
        <f t="shared" si="0"/>
        <v>662</v>
      </c>
      <c r="M17" s="13">
        <f t="shared" si="1"/>
        <v>0</v>
      </c>
    </row>
    <row r="18" spans="2:16" ht="14.25" customHeight="1">
      <c r="B18" s="52" t="s">
        <v>36</v>
      </c>
      <c r="C18" s="27">
        <v>176</v>
      </c>
      <c r="D18" s="49">
        <v>3</v>
      </c>
      <c r="E18" s="50"/>
      <c r="F18" s="50">
        <v>0</v>
      </c>
      <c r="G18" s="51"/>
      <c r="H18" s="27">
        <v>149</v>
      </c>
      <c r="I18" s="27">
        <v>0</v>
      </c>
      <c r="J18" s="27">
        <v>165</v>
      </c>
      <c r="K18" s="49">
        <v>3</v>
      </c>
      <c r="L18" s="12">
        <f t="shared" si="0"/>
        <v>314</v>
      </c>
      <c r="M18" s="13">
        <f t="shared" si="1"/>
        <v>3</v>
      </c>
      <c r="P18" s="28"/>
    </row>
    <row r="19" spans="2:16" ht="14.25" customHeight="1">
      <c r="B19" s="52" t="s">
        <v>37</v>
      </c>
      <c r="C19" s="27">
        <v>284</v>
      </c>
      <c r="D19" s="49">
        <v>6</v>
      </c>
      <c r="E19" s="50"/>
      <c r="F19" s="50">
        <v>1</v>
      </c>
      <c r="G19" s="51"/>
      <c r="H19" s="27">
        <v>208</v>
      </c>
      <c r="I19" s="27">
        <v>1</v>
      </c>
      <c r="J19" s="27">
        <v>199</v>
      </c>
      <c r="K19" s="49">
        <v>5</v>
      </c>
      <c r="L19" s="12">
        <f t="shared" si="0"/>
        <v>407</v>
      </c>
      <c r="M19" s="13">
        <f t="shared" si="1"/>
        <v>6</v>
      </c>
      <c r="P19" s="28"/>
    </row>
    <row r="20" spans="2:16" ht="14.25" customHeight="1">
      <c r="B20" s="52" t="s">
        <v>38</v>
      </c>
      <c r="C20" s="27">
        <v>155</v>
      </c>
      <c r="D20" s="49">
        <v>0</v>
      </c>
      <c r="E20" s="50"/>
      <c r="F20" s="50">
        <v>0</v>
      </c>
      <c r="G20" s="51"/>
      <c r="H20" s="27">
        <v>181</v>
      </c>
      <c r="I20" s="27">
        <v>0</v>
      </c>
      <c r="J20" s="27">
        <v>173</v>
      </c>
      <c r="K20" s="49">
        <v>0</v>
      </c>
      <c r="L20" s="12">
        <f t="shared" si="0"/>
        <v>354</v>
      </c>
      <c r="M20" s="13">
        <f t="shared" si="1"/>
        <v>0</v>
      </c>
    </row>
    <row r="21" spans="2:16" ht="14.25" customHeight="1">
      <c r="B21" s="48" t="s">
        <v>39</v>
      </c>
      <c r="C21" s="27">
        <v>248</v>
      </c>
      <c r="D21" s="49">
        <v>0</v>
      </c>
      <c r="E21" s="50"/>
      <c r="F21" s="50">
        <v>0</v>
      </c>
      <c r="G21" s="51"/>
      <c r="H21" s="27">
        <v>196</v>
      </c>
      <c r="I21" s="27">
        <v>0</v>
      </c>
      <c r="J21" s="27">
        <v>260</v>
      </c>
      <c r="K21" s="49">
        <v>0</v>
      </c>
      <c r="L21" s="12">
        <f t="shared" si="0"/>
        <v>456</v>
      </c>
      <c r="M21" s="13">
        <f t="shared" si="1"/>
        <v>0</v>
      </c>
    </row>
    <row r="22" spans="2:16" ht="14.25" customHeight="1">
      <c r="B22" s="48" t="s">
        <v>40</v>
      </c>
      <c r="C22" s="27">
        <v>75</v>
      </c>
      <c r="D22" s="49">
        <v>1</v>
      </c>
      <c r="E22" s="50"/>
      <c r="F22" s="50">
        <v>1</v>
      </c>
      <c r="G22" s="51"/>
      <c r="H22" s="27">
        <v>67</v>
      </c>
      <c r="I22" s="27">
        <v>0</v>
      </c>
      <c r="J22" s="27">
        <v>73</v>
      </c>
      <c r="K22" s="49">
        <v>1</v>
      </c>
      <c r="L22" s="12">
        <f t="shared" si="0"/>
        <v>140</v>
      </c>
      <c r="M22" s="13">
        <f t="shared" si="1"/>
        <v>1</v>
      </c>
    </row>
    <row r="23" spans="2:16" ht="14.25" customHeight="1">
      <c r="B23" s="48" t="s">
        <v>41</v>
      </c>
      <c r="C23" s="27">
        <v>68</v>
      </c>
      <c r="D23" s="49">
        <v>0</v>
      </c>
      <c r="E23" s="50"/>
      <c r="F23" s="50">
        <v>0</v>
      </c>
      <c r="G23" s="51"/>
      <c r="H23" s="27">
        <v>73</v>
      </c>
      <c r="I23" s="27">
        <v>0</v>
      </c>
      <c r="J23" s="27">
        <v>78</v>
      </c>
      <c r="K23" s="49">
        <v>0</v>
      </c>
      <c r="L23" s="12">
        <f t="shared" si="0"/>
        <v>151</v>
      </c>
      <c r="M23" s="13">
        <f t="shared" si="1"/>
        <v>0</v>
      </c>
    </row>
    <row r="24" spans="2:16" ht="14.25" customHeight="1">
      <c r="B24" s="48" t="s">
        <v>42</v>
      </c>
      <c r="C24" s="27">
        <v>48</v>
      </c>
      <c r="D24" s="49">
        <v>0</v>
      </c>
      <c r="E24" s="50"/>
      <c r="F24" s="50">
        <v>0</v>
      </c>
      <c r="G24" s="51"/>
      <c r="H24" s="27">
        <v>50</v>
      </c>
      <c r="I24" s="27">
        <v>0</v>
      </c>
      <c r="J24" s="27">
        <v>43</v>
      </c>
      <c r="K24" s="49">
        <v>0</v>
      </c>
      <c r="L24" s="12">
        <f t="shared" si="0"/>
        <v>93</v>
      </c>
      <c r="M24" s="13">
        <f t="shared" si="1"/>
        <v>0</v>
      </c>
    </row>
    <row r="25" spans="2:16" ht="14.25" customHeight="1">
      <c r="B25" s="48" t="s">
        <v>43</v>
      </c>
      <c r="C25" s="27">
        <v>145</v>
      </c>
      <c r="D25" s="49">
        <v>1</v>
      </c>
      <c r="E25" s="50"/>
      <c r="F25" s="50">
        <v>0</v>
      </c>
      <c r="G25" s="51"/>
      <c r="H25" s="27">
        <v>93</v>
      </c>
      <c r="I25" s="27">
        <v>0</v>
      </c>
      <c r="J25" s="27">
        <v>109</v>
      </c>
      <c r="K25" s="49">
        <v>1</v>
      </c>
      <c r="L25" s="12">
        <f t="shared" si="0"/>
        <v>202</v>
      </c>
      <c r="M25" s="13">
        <f t="shared" si="1"/>
        <v>1</v>
      </c>
    </row>
    <row r="26" spans="2:16" ht="14.25" customHeight="1">
      <c r="B26" s="48" t="s">
        <v>44</v>
      </c>
      <c r="C26" s="27">
        <v>21</v>
      </c>
      <c r="D26" s="49">
        <v>0</v>
      </c>
      <c r="E26" s="50"/>
      <c r="F26" s="50">
        <v>0</v>
      </c>
      <c r="G26" s="51"/>
      <c r="H26" s="27">
        <v>19</v>
      </c>
      <c r="I26" s="27">
        <v>0</v>
      </c>
      <c r="J26" s="27">
        <v>19</v>
      </c>
      <c r="K26" s="49">
        <v>0</v>
      </c>
      <c r="L26" s="12">
        <f t="shared" si="0"/>
        <v>38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50"/>
      <c r="F27" s="50">
        <v>0</v>
      </c>
      <c r="G27" s="51"/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33</v>
      </c>
      <c r="D28" s="49">
        <v>0</v>
      </c>
      <c r="E28" s="50"/>
      <c r="F28" s="50">
        <v>0</v>
      </c>
      <c r="G28" s="51"/>
      <c r="H28" s="27">
        <v>30</v>
      </c>
      <c r="I28" s="27">
        <v>0</v>
      </c>
      <c r="J28" s="27">
        <v>28</v>
      </c>
      <c r="K28" s="49">
        <v>0</v>
      </c>
      <c r="L28" s="12">
        <f t="shared" si="0"/>
        <v>58</v>
      </c>
      <c r="M28" s="13">
        <f t="shared" si="1"/>
        <v>0</v>
      </c>
    </row>
    <row r="29" spans="2:16" ht="14.25" customHeight="1">
      <c r="B29" s="48" t="s">
        <v>47</v>
      </c>
      <c r="C29" s="27">
        <v>42</v>
      </c>
      <c r="D29" s="49">
        <v>0</v>
      </c>
      <c r="E29" s="50"/>
      <c r="F29" s="50">
        <v>0</v>
      </c>
      <c r="G29" s="51"/>
      <c r="H29" s="27">
        <v>44</v>
      </c>
      <c r="I29" s="27">
        <v>0</v>
      </c>
      <c r="J29" s="27">
        <v>43</v>
      </c>
      <c r="K29" s="49">
        <v>0</v>
      </c>
      <c r="L29" s="12">
        <f t="shared" si="0"/>
        <v>87</v>
      </c>
      <c r="M29" s="13">
        <f t="shared" si="1"/>
        <v>0</v>
      </c>
    </row>
    <row r="30" spans="2:16" ht="14.25" customHeight="1">
      <c r="B30" s="48" t="s">
        <v>48</v>
      </c>
      <c r="C30" s="27">
        <v>95</v>
      </c>
      <c r="D30" s="49">
        <v>0</v>
      </c>
      <c r="E30" s="50"/>
      <c r="F30" s="50">
        <v>0</v>
      </c>
      <c r="G30" s="51"/>
      <c r="H30" s="27">
        <v>78</v>
      </c>
      <c r="I30" s="27">
        <v>0</v>
      </c>
      <c r="J30" s="27">
        <v>101</v>
      </c>
      <c r="K30" s="49">
        <v>0</v>
      </c>
      <c r="L30" s="12">
        <f t="shared" si="0"/>
        <v>179</v>
      </c>
      <c r="M30" s="13">
        <f t="shared" si="1"/>
        <v>0</v>
      </c>
    </row>
    <row r="31" spans="2:16" ht="14.25" customHeight="1">
      <c r="B31" s="48" t="s">
        <v>49</v>
      </c>
      <c r="C31" s="27">
        <v>128</v>
      </c>
      <c r="D31" s="49">
        <v>3</v>
      </c>
      <c r="E31" s="50"/>
      <c r="F31" s="50">
        <v>0</v>
      </c>
      <c r="G31" s="51"/>
      <c r="H31" s="27">
        <v>107</v>
      </c>
      <c r="I31" s="27">
        <v>3</v>
      </c>
      <c r="J31" s="27">
        <v>115</v>
      </c>
      <c r="K31" s="49">
        <v>3</v>
      </c>
      <c r="L31" s="12">
        <f t="shared" si="0"/>
        <v>222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50"/>
      <c r="F32" s="50">
        <v>0</v>
      </c>
      <c r="G32" s="51"/>
      <c r="H32" s="27">
        <v>12</v>
      </c>
      <c r="I32" s="27">
        <v>0</v>
      </c>
      <c r="J32" s="27">
        <v>12</v>
      </c>
      <c r="K32" s="49">
        <v>0</v>
      </c>
      <c r="L32" s="12">
        <f t="shared" si="0"/>
        <v>24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50"/>
      <c r="F33" s="50">
        <v>0</v>
      </c>
      <c r="G33" s="51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147</v>
      </c>
      <c r="D34" s="49">
        <v>1</v>
      </c>
      <c r="E34" s="50"/>
      <c r="F34" s="50">
        <v>0</v>
      </c>
      <c r="G34" s="51"/>
      <c r="H34" s="27">
        <v>147</v>
      </c>
      <c r="I34" s="27">
        <v>0</v>
      </c>
      <c r="J34" s="27">
        <v>169</v>
      </c>
      <c r="K34" s="49">
        <v>1</v>
      </c>
      <c r="L34" s="12">
        <f t="shared" si="0"/>
        <v>316</v>
      </c>
      <c r="M34" s="13">
        <f t="shared" si="1"/>
        <v>1</v>
      </c>
    </row>
    <row r="35" spans="2:13" ht="14.25" customHeight="1">
      <c r="B35" s="48" t="s">
        <v>53</v>
      </c>
      <c r="C35" s="27">
        <v>99</v>
      </c>
      <c r="D35" s="49">
        <v>0</v>
      </c>
      <c r="E35" s="50"/>
      <c r="F35" s="50">
        <v>0</v>
      </c>
      <c r="G35" s="51"/>
      <c r="H35" s="27">
        <v>84</v>
      </c>
      <c r="I35" s="27">
        <v>0</v>
      </c>
      <c r="J35" s="27">
        <v>95</v>
      </c>
      <c r="K35" s="49">
        <v>0</v>
      </c>
      <c r="L35" s="12">
        <f t="shared" si="0"/>
        <v>179</v>
      </c>
      <c r="M35" s="13">
        <f t="shared" si="1"/>
        <v>0</v>
      </c>
    </row>
    <row r="36" spans="2:13" ht="14.25" customHeight="1">
      <c r="B36" s="48" t="s">
        <v>54</v>
      </c>
      <c r="C36" s="27">
        <v>83</v>
      </c>
      <c r="D36" s="49">
        <v>0</v>
      </c>
      <c r="E36" s="50"/>
      <c r="F36" s="50">
        <v>0</v>
      </c>
      <c r="G36" s="51"/>
      <c r="H36" s="27">
        <v>82</v>
      </c>
      <c r="I36" s="27">
        <v>0</v>
      </c>
      <c r="J36" s="27">
        <v>89</v>
      </c>
      <c r="K36" s="49">
        <v>0</v>
      </c>
      <c r="L36" s="12">
        <f t="shared" si="0"/>
        <v>171</v>
      </c>
      <c r="M36" s="13">
        <f t="shared" si="1"/>
        <v>0</v>
      </c>
    </row>
    <row r="37" spans="2:13" ht="14.25" customHeight="1">
      <c r="B37" s="48" t="s">
        <v>55</v>
      </c>
      <c r="C37" s="27">
        <v>200</v>
      </c>
      <c r="D37" s="49">
        <v>2</v>
      </c>
      <c r="E37" s="50"/>
      <c r="F37" s="50">
        <v>0</v>
      </c>
      <c r="G37" s="51"/>
      <c r="H37" s="27">
        <v>130</v>
      </c>
      <c r="I37" s="27">
        <v>1</v>
      </c>
      <c r="J37" s="27">
        <v>176</v>
      </c>
      <c r="K37" s="49">
        <v>1</v>
      </c>
      <c r="L37" s="12">
        <f t="shared" ref="L37:L68" si="2">H37+J37</f>
        <v>306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168</v>
      </c>
      <c r="D38" s="49">
        <v>0</v>
      </c>
      <c r="E38" s="50"/>
      <c r="F38" s="50">
        <v>0</v>
      </c>
      <c r="G38" s="51"/>
      <c r="H38" s="27">
        <v>136</v>
      </c>
      <c r="I38" s="27">
        <v>0</v>
      </c>
      <c r="J38" s="27">
        <v>165</v>
      </c>
      <c r="K38" s="49">
        <v>0</v>
      </c>
      <c r="L38" s="12">
        <f t="shared" si="2"/>
        <v>301</v>
      </c>
      <c r="M38" s="13">
        <f t="shared" si="3"/>
        <v>0</v>
      </c>
    </row>
    <row r="39" spans="2:13" ht="14.25" customHeight="1">
      <c r="B39" s="48" t="s">
        <v>57</v>
      </c>
      <c r="C39" s="27">
        <v>597</v>
      </c>
      <c r="D39" s="49">
        <v>2</v>
      </c>
      <c r="E39" s="50"/>
      <c r="F39" s="50">
        <v>1</v>
      </c>
      <c r="G39" s="51"/>
      <c r="H39" s="27">
        <v>461</v>
      </c>
      <c r="I39" s="27">
        <v>1</v>
      </c>
      <c r="J39" s="27">
        <v>580</v>
      </c>
      <c r="K39" s="49">
        <v>1</v>
      </c>
      <c r="L39" s="12">
        <f t="shared" si="2"/>
        <v>1041</v>
      </c>
      <c r="M39" s="13">
        <f t="shared" si="3"/>
        <v>2</v>
      </c>
    </row>
    <row r="40" spans="2:13" ht="14.25" customHeight="1">
      <c r="B40" s="48" t="s">
        <v>58</v>
      </c>
      <c r="C40" s="27">
        <v>6</v>
      </c>
      <c r="D40" s="49">
        <v>0</v>
      </c>
      <c r="E40" s="50"/>
      <c r="F40" s="50">
        <v>0</v>
      </c>
      <c r="G40" s="51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7</v>
      </c>
      <c r="D41" s="49">
        <v>0</v>
      </c>
      <c r="E41" s="50"/>
      <c r="F41" s="50">
        <v>0</v>
      </c>
      <c r="G41" s="51"/>
      <c r="H41" s="27">
        <v>2</v>
      </c>
      <c r="I41" s="27">
        <v>0</v>
      </c>
      <c r="J41" s="27">
        <v>7</v>
      </c>
      <c r="K41" s="49">
        <v>0</v>
      </c>
      <c r="L41" s="12">
        <f t="shared" si="2"/>
        <v>9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50"/>
      <c r="F42" s="50">
        <v>0</v>
      </c>
      <c r="G42" s="51"/>
      <c r="H42" s="27">
        <v>21</v>
      </c>
      <c r="I42" s="27">
        <v>0</v>
      </c>
      <c r="J42" s="27">
        <v>23</v>
      </c>
      <c r="K42" s="49">
        <v>0</v>
      </c>
      <c r="L42" s="12">
        <f t="shared" si="2"/>
        <v>44</v>
      </c>
      <c r="M42" s="13">
        <f t="shared" si="3"/>
        <v>0</v>
      </c>
    </row>
    <row r="43" spans="2:13" ht="14.25" customHeight="1">
      <c r="B43" s="48" t="s">
        <v>61</v>
      </c>
      <c r="C43" s="27">
        <v>41</v>
      </c>
      <c r="D43" s="49">
        <v>0</v>
      </c>
      <c r="E43" s="50"/>
      <c r="F43" s="50">
        <v>0</v>
      </c>
      <c r="G43" s="51"/>
      <c r="H43" s="27">
        <v>47</v>
      </c>
      <c r="I43" s="27">
        <v>0</v>
      </c>
      <c r="J43" s="27">
        <v>41</v>
      </c>
      <c r="K43" s="49">
        <v>0</v>
      </c>
      <c r="L43" s="12">
        <f t="shared" si="2"/>
        <v>88</v>
      </c>
      <c r="M43" s="13">
        <f t="shared" si="3"/>
        <v>0</v>
      </c>
    </row>
    <row r="44" spans="2:13" ht="14.25" customHeight="1">
      <c r="B44" s="48" t="s">
        <v>62</v>
      </c>
      <c r="C44" s="27">
        <v>30</v>
      </c>
      <c r="D44" s="49">
        <v>0</v>
      </c>
      <c r="E44" s="50"/>
      <c r="F44" s="50">
        <v>0</v>
      </c>
      <c r="G44" s="51"/>
      <c r="H44" s="27">
        <v>34</v>
      </c>
      <c r="I44" s="27">
        <v>0</v>
      </c>
      <c r="J44" s="27">
        <v>34</v>
      </c>
      <c r="K44" s="49">
        <v>0</v>
      </c>
      <c r="L44" s="12">
        <f t="shared" si="2"/>
        <v>68</v>
      </c>
      <c r="M44" s="13">
        <f t="shared" si="3"/>
        <v>0</v>
      </c>
    </row>
    <row r="45" spans="2:13" ht="14.25" customHeight="1">
      <c r="B45" s="48" t="s">
        <v>63</v>
      </c>
      <c r="C45" s="27">
        <v>35</v>
      </c>
      <c r="D45" s="49">
        <v>0</v>
      </c>
      <c r="E45" s="50"/>
      <c r="F45" s="50">
        <v>0</v>
      </c>
      <c r="G45" s="51"/>
      <c r="H45" s="27">
        <v>42</v>
      </c>
      <c r="I45" s="27">
        <v>0</v>
      </c>
      <c r="J45" s="27">
        <v>43</v>
      </c>
      <c r="K45" s="49">
        <v>0</v>
      </c>
      <c r="L45" s="12">
        <f t="shared" si="2"/>
        <v>85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50"/>
      <c r="F46" s="50">
        <v>0</v>
      </c>
      <c r="G46" s="51"/>
      <c r="H46" s="27">
        <v>17</v>
      </c>
      <c r="I46" s="27">
        <v>0</v>
      </c>
      <c r="J46" s="27">
        <v>17</v>
      </c>
      <c r="K46" s="49">
        <v>0</v>
      </c>
      <c r="L46" s="12">
        <f t="shared" si="2"/>
        <v>34</v>
      </c>
      <c r="M46" s="13">
        <f t="shared" si="3"/>
        <v>0</v>
      </c>
    </row>
    <row r="47" spans="2:13" ht="14.25" customHeight="1">
      <c r="B47" s="48" t="s">
        <v>65</v>
      </c>
      <c r="C47" s="27">
        <v>18</v>
      </c>
      <c r="D47" s="49">
        <v>0</v>
      </c>
      <c r="E47" s="50"/>
      <c r="F47" s="50">
        <v>0</v>
      </c>
      <c r="G47" s="51"/>
      <c r="H47" s="27">
        <v>14</v>
      </c>
      <c r="I47" s="27">
        <v>0</v>
      </c>
      <c r="J47" s="27">
        <v>16</v>
      </c>
      <c r="K47" s="49">
        <v>0</v>
      </c>
      <c r="L47" s="12">
        <f t="shared" si="2"/>
        <v>30</v>
      </c>
      <c r="M47" s="13">
        <f t="shared" si="3"/>
        <v>0</v>
      </c>
    </row>
    <row r="48" spans="2:13" ht="14.25" customHeight="1">
      <c r="B48" s="48" t="s">
        <v>66</v>
      </c>
      <c r="C48" s="27">
        <v>41</v>
      </c>
      <c r="D48" s="49">
        <v>0</v>
      </c>
      <c r="E48" s="50"/>
      <c r="F48" s="50">
        <v>0</v>
      </c>
      <c r="G48" s="51"/>
      <c r="H48" s="27">
        <v>36</v>
      </c>
      <c r="I48" s="27">
        <v>0</v>
      </c>
      <c r="J48" s="27">
        <v>36</v>
      </c>
      <c r="K48" s="49">
        <v>0</v>
      </c>
      <c r="L48" s="12">
        <f t="shared" si="2"/>
        <v>72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50"/>
      <c r="F49" s="50">
        <v>0</v>
      </c>
      <c r="G49" s="51"/>
      <c r="H49" s="27">
        <v>10</v>
      </c>
      <c r="I49" s="27">
        <v>0</v>
      </c>
      <c r="J49" s="27">
        <v>8</v>
      </c>
      <c r="K49" s="49">
        <v>0</v>
      </c>
      <c r="L49" s="12">
        <f t="shared" si="2"/>
        <v>18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50"/>
      <c r="F50" s="50">
        <v>0</v>
      </c>
      <c r="G50" s="51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601</v>
      </c>
      <c r="D51" s="49">
        <v>8</v>
      </c>
      <c r="E51" s="50"/>
      <c r="F51" s="50">
        <v>0</v>
      </c>
      <c r="G51" s="51"/>
      <c r="H51" s="27">
        <v>522</v>
      </c>
      <c r="I51" s="27">
        <v>4</v>
      </c>
      <c r="J51" s="27">
        <v>580</v>
      </c>
      <c r="K51" s="49">
        <v>5</v>
      </c>
      <c r="L51" s="12">
        <f t="shared" si="2"/>
        <v>1102</v>
      </c>
      <c r="M51" s="13">
        <f t="shared" si="3"/>
        <v>9</v>
      </c>
    </row>
    <row r="52" spans="2:18" ht="14.25" customHeight="1">
      <c r="B52" s="48" t="s">
        <v>70</v>
      </c>
      <c r="C52" s="27">
        <v>239</v>
      </c>
      <c r="D52" s="49">
        <v>0</v>
      </c>
      <c r="E52" s="50"/>
      <c r="F52" s="50">
        <v>0</v>
      </c>
      <c r="G52" s="51"/>
      <c r="H52" s="27">
        <v>214</v>
      </c>
      <c r="I52" s="27">
        <v>0</v>
      </c>
      <c r="J52" s="27">
        <v>274</v>
      </c>
      <c r="K52" s="49">
        <v>0</v>
      </c>
      <c r="L52" s="12">
        <f t="shared" si="2"/>
        <v>488</v>
      </c>
      <c r="M52" s="13">
        <f t="shared" si="3"/>
        <v>0</v>
      </c>
    </row>
    <row r="53" spans="2:18" ht="14.25" customHeight="1">
      <c r="B53" s="48" t="s">
        <v>71</v>
      </c>
      <c r="C53" s="27">
        <v>518</v>
      </c>
      <c r="D53" s="49">
        <v>12</v>
      </c>
      <c r="E53" s="50"/>
      <c r="F53" s="50">
        <v>0</v>
      </c>
      <c r="G53" s="51"/>
      <c r="H53" s="27">
        <v>458</v>
      </c>
      <c r="I53" s="27">
        <v>1</v>
      </c>
      <c r="J53" s="27">
        <v>536</v>
      </c>
      <c r="K53" s="49">
        <v>11</v>
      </c>
      <c r="L53" s="12">
        <f t="shared" si="2"/>
        <v>994</v>
      </c>
      <c r="M53" s="13">
        <f t="shared" si="3"/>
        <v>12</v>
      </c>
    </row>
    <row r="54" spans="2:18" ht="14.25" customHeight="1">
      <c r="B54" s="48" t="s">
        <v>72</v>
      </c>
      <c r="C54" s="27">
        <v>35</v>
      </c>
      <c r="D54" s="49">
        <v>0</v>
      </c>
      <c r="E54" s="50"/>
      <c r="F54" s="50">
        <v>0</v>
      </c>
      <c r="G54" s="51"/>
      <c r="H54" s="27">
        <v>36</v>
      </c>
      <c r="I54" s="27">
        <v>0</v>
      </c>
      <c r="J54" s="27">
        <v>36</v>
      </c>
      <c r="K54" s="49">
        <v>0</v>
      </c>
      <c r="L54" s="12">
        <f t="shared" si="2"/>
        <v>72</v>
      </c>
      <c r="M54" s="13">
        <f t="shared" si="3"/>
        <v>0</v>
      </c>
    </row>
    <row r="55" spans="2:18" ht="14.25" customHeight="1">
      <c r="B55" s="48" t="s">
        <v>73</v>
      </c>
      <c r="C55" s="27">
        <v>461</v>
      </c>
      <c r="D55" s="49">
        <v>1</v>
      </c>
      <c r="E55" s="50"/>
      <c r="F55" s="50">
        <v>1</v>
      </c>
      <c r="G55" s="51"/>
      <c r="H55" s="27">
        <v>412</v>
      </c>
      <c r="I55" s="27">
        <v>0</v>
      </c>
      <c r="J55" s="27">
        <v>443</v>
      </c>
      <c r="K55" s="49">
        <v>1</v>
      </c>
      <c r="L55" s="12">
        <f t="shared" si="2"/>
        <v>855</v>
      </c>
      <c r="M55" s="13">
        <f t="shared" si="3"/>
        <v>1</v>
      </c>
    </row>
    <row r="56" spans="2:18" ht="14.25" customHeight="1">
      <c r="B56" s="48" t="s">
        <v>74</v>
      </c>
      <c r="C56" s="27">
        <v>44</v>
      </c>
      <c r="D56" s="49">
        <v>0</v>
      </c>
      <c r="E56" s="50"/>
      <c r="F56" s="50">
        <v>0</v>
      </c>
      <c r="G56" s="51"/>
      <c r="H56" s="27">
        <v>47</v>
      </c>
      <c r="I56" s="27">
        <v>0</v>
      </c>
      <c r="J56" s="27">
        <v>44</v>
      </c>
      <c r="K56" s="49">
        <v>0</v>
      </c>
      <c r="L56" s="12">
        <f t="shared" si="2"/>
        <v>91</v>
      </c>
      <c r="M56" s="13">
        <f t="shared" si="3"/>
        <v>0</v>
      </c>
    </row>
    <row r="57" spans="2:18" ht="14.25" customHeight="1">
      <c r="B57" s="48" t="s">
        <v>75</v>
      </c>
      <c r="C57" s="27">
        <v>129</v>
      </c>
      <c r="D57" s="49">
        <v>0</v>
      </c>
      <c r="E57" s="50"/>
      <c r="F57" s="50">
        <v>0</v>
      </c>
      <c r="G57" s="51"/>
      <c r="H57" s="27">
        <v>114</v>
      </c>
      <c r="I57" s="27">
        <v>0</v>
      </c>
      <c r="J57" s="27">
        <v>131</v>
      </c>
      <c r="K57" s="49">
        <v>0</v>
      </c>
      <c r="L57" s="12">
        <f t="shared" si="2"/>
        <v>245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50"/>
      <c r="F58" s="50">
        <v>0</v>
      </c>
      <c r="G58" s="51"/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36</v>
      </c>
      <c r="D59" s="49">
        <v>0</v>
      </c>
      <c r="E59" s="50"/>
      <c r="F59" s="50">
        <v>0</v>
      </c>
      <c r="G59" s="51"/>
      <c r="H59" s="27">
        <v>36</v>
      </c>
      <c r="I59" s="27">
        <v>0</v>
      </c>
      <c r="J59" s="27">
        <v>37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1</v>
      </c>
      <c r="E60" s="50"/>
      <c r="F60" s="50">
        <v>1</v>
      </c>
      <c r="G60" s="51"/>
      <c r="H60" s="27">
        <v>21</v>
      </c>
      <c r="I60" s="27">
        <v>0</v>
      </c>
      <c r="J60" s="27">
        <v>24</v>
      </c>
      <c r="K60" s="49">
        <v>1</v>
      </c>
      <c r="L60" s="12">
        <f t="shared" si="2"/>
        <v>45</v>
      </c>
      <c r="M60" s="13">
        <f t="shared" si="3"/>
        <v>1</v>
      </c>
    </row>
    <row r="61" spans="2:18" ht="14.25" customHeight="1">
      <c r="B61" s="48" t="s">
        <v>79</v>
      </c>
      <c r="C61" s="27">
        <v>226</v>
      </c>
      <c r="D61" s="49">
        <v>5</v>
      </c>
      <c r="E61" s="50"/>
      <c r="F61" s="50">
        <v>1</v>
      </c>
      <c r="G61" s="51"/>
      <c r="H61" s="27">
        <v>175</v>
      </c>
      <c r="I61" s="27">
        <v>1</v>
      </c>
      <c r="J61" s="27">
        <v>227</v>
      </c>
      <c r="K61" s="49">
        <v>5</v>
      </c>
      <c r="L61" s="12">
        <f t="shared" si="2"/>
        <v>402</v>
      </c>
      <c r="M61" s="13">
        <f t="shared" si="3"/>
        <v>6</v>
      </c>
    </row>
    <row r="62" spans="2:18" ht="14.25" customHeight="1">
      <c r="B62" s="48" t="s">
        <v>80</v>
      </c>
      <c r="C62" s="27">
        <v>82</v>
      </c>
      <c r="D62" s="49">
        <v>9</v>
      </c>
      <c r="E62" s="50"/>
      <c r="F62" s="50">
        <v>0</v>
      </c>
      <c r="G62" s="51"/>
      <c r="H62" s="27">
        <v>75</v>
      </c>
      <c r="I62" s="27">
        <v>8</v>
      </c>
      <c r="J62" s="27">
        <v>74</v>
      </c>
      <c r="K62" s="49">
        <v>2</v>
      </c>
      <c r="L62" s="12">
        <f t="shared" si="2"/>
        <v>149</v>
      </c>
      <c r="M62" s="13">
        <f t="shared" si="3"/>
        <v>10</v>
      </c>
    </row>
    <row r="63" spans="2:18" ht="14.25" customHeight="1">
      <c r="B63" s="48" t="s">
        <v>81</v>
      </c>
      <c r="C63" s="27">
        <v>18</v>
      </c>
      <c r="D63" s="49">
        <v>5</v>
      </c>
      <c r="E63" s="50"/>
      <c r="F63" s="50">
        <v>0</v>
      </c>
      <c r="G63" s="51"/>
      <c r="H63" s="27">
        <v>13</v>
      </c>
      <c r="I63" s="27">
        <v>5</v>
      </c>
      <c r="J63" s="27">
        <v>21</v>
      </c>
      <c r="K63" s="49">
        <v>0</v>
      </c>
      <c r="L63" s="12">
        <f t="shared" si="2"/>
        <v>34</v>
      </c>
      <c r="M63" s="13">
        <f t="shared" si="3"/>
        <v>5</v>
      </c>
      <c r="P63" s="28"/>
      <c r="R63" s="28"/>
    </row>
    <row r="64" spans="2:18" ht="14.25" customHeight="1">
      <c r="B64" s="48" t="s">
        <v>82</v>
      </c>
      <c r="C64" s="27">
        <v>17</v>
      </c>
      <c r="D64" s="49">
        <v>0</v>
      </c>
      <c r="E64" s="50"/>
      <c r="F64" s="50">
        <v>0</v>
      </c>
      <c r="G64" s="51"/>
      <c r="H64" s="27">
        <v>13</v>
      </c>
      <c r="I64" s="27">
        <v>0</v>
      </c>
      <c r="J64" s="27">
        <v>19</v>
      </c>
      <c r="K64" s="49">
        <v>0</v>
      </c>
      <c r="L64" s="12">
        <f t="shared" si="2"/>
        <v>32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23</v>
      </c>
      <c r="D65" s="49">
        <v>0</v>
      </c>
      <c r="E65" s="50"/>
      <c r="F65" s="50">
        <v>0</v>
      </c>
      <c r="G65" s="51"/>
      <c r="H65" s="27">
        <v>16</v>
      </c>
      <c r="I65" s="27">
        <v>0</v>
      </c>
      <c r="J65" s="27">
        <v>24</v>
      </c>
      <c r="K65" s="49">
        <v>0</v>
      </c>
      <c r="L65" s="12">
        <f t="shared" si="2"/>
        <v>40</v>
      </c>
      <c r="M65" s="13">
        <f t="shared" si="3"/>
        <v>0</v>
      </c>
    </row>
    <row r="66" spans="2:18" ht="14.25" customHeight="1">
      <c r="B66" s="52" t="s">
        <v>84</v>
      </c>
      <c r="C66" s="27">
        <v>137</v>
      </c>
      <c r="D66" s="49">
        <v>0</v>
      </c>
      <c r="E66" s="50"/>
      <c r="F66" s="50">
        <v>0</v>
      </c>
      <c r="G66" s="51"/>
      <c r="H66" s="27">
        <v>99</v>
      </c>
      <c r="I66" s="27">
        <v>0</v>
      </c>
      <c r="J66" s="27">
        <v>118</v>
      </c>
      <c r="K66" s="49">
        <v>0</v>
      </c>
      <c r="L66" s="12">
        <f t="shared" si="2"/>
        <v>217</v>
      </c>
      <c r="M66" s="13">
        <f t="shared" si="3"/>
        <v>0</v>
      </c>
      <c r="P66" s="28"/>
      <c r="R66" s="28"/>
    </row>
    <row r="67" spans="2:18" ht="14.25" customHeight="1">
      <c r="B67" s="52" t="s">
        <v>85</v>
      </c>
      <c r="C67" s="27">
        <v>105</v>
      </c>
      <c r="D67" s="49">
        <v>0</v>
      </c>
      <c r="E67" s="50"/>
      <c r="F67" s="50">
        <v>0</v>
      </c>
      <c r="G67" s="51"/>
      <c r="H67" s="27">
        <v>93</v>
      </c>
      <c r="I67" s="27">
        <v>0</v>
      </c>
      <c r="J67" s="27">
        <v>102</v>
      </c>
      <c r="K67" s="49">
        <v>0</v>
      </c>
      <c r="L67" s="12">
        <f t="shared" si="2"/>
        <v>195</v>
      </c>
      <c r="M67" s="13">
        <f t="shared" si="3"/>
        <v>0</v>
      </c>
    </row>
    <row r="68" spans="2:18" ht="14.25" customHeight="1">
      <c r="B68" s="53" t="s">
        <v>86</v>
      </c>
      <c r="C68" s="27">
        <v>12</v>
      </c>
      <c r="D68" s="49">
        <v>1</v>
      </c>
      <c r="E68" s="50"/>
      <c r="F68" s="50">
        <v>1</v>
      </c>
      <c r="G68" s="51"/>
      <c r="H68" s="27">
        <v>16</v>
      </c>
      <c r="I68" s="27">
        <v>0</v>
      </c>
      <c r="J68" s="27">
        <v>17</v>
      </c>
      <c r="K68" s="49">
        <v>1</v>
      </c>
      <c r="L68" s="12">
        <f t="shared" si="2"/>
        <v>33</v>
      </c>
      <c r="M68" s="13">
        <f t="shared" si="3"/>
        <v>1</v>
      </c>
    </row>
    <row r="69" spans="2:18" ht="14.25" customHeight="1">
      <c r="B69" s="53" t="s">
        <v>87</v>
      </c>
      <c r="C69" s="27">
        <v>16</v>
      </c>
      <c r="D69" s="49">
        <v>1</v>
      </c>
      <c r="E69" s="50"/>
      <c r="F69" s="50">
        <v>1</v>
      </c>
      <c r="G69" s="51"/>
      <c r="H69" s="27">
        <v>16</v>
      </c>
      <c r="I69" s="27">
        <v>0</v>
      </c>
      <c r="J69" s="27">
        <v>13</v>
      </c>
      <c r="K69" s="49">
        <v>1</v>
      </c>
      <c r="L69" s="12">
        <f t="shared" ref="L69:L74" si="4">H69+J69</f>
        <v>29</v>
      </c>
      <c r="M69" s="13">
        <f t="shared" ref="M69:M74" si="5">I69+K69</f>
        <v>1</v>
      </c>
      <c r="P69" s="28"/>
    </row>
    <row r="70" spans="2:18" ht="14.25" customHeight="1">
      <c r="B70" s="53" t="s">
        <v>88</v>
      </c>
      <c r="C70" s="27">
        <v>26</v>
      </c>
      <c r="D70" s="49">
        <v>1</v>
      </c>
      <c r="E70" s="50"/>
      <c r="F70" s="50">
        <v>1</v>
      </c>
      <c r="G70" s="51"/>
      <c r="H70" s="27">
        <v>22</v>
      </c>
      <c r="I70" s="27">
        <v>0</v>
      </c>
      <c r="J70" s="27">
        <v>17</v>
      </c>
      <c r="K70" s="49">
        <v>1</v>
      </c>
      <c r="L70" s="12">
        <f t="shared" si="4"/>
        <v>39</v>
      </c>
      <c r="M70" s="13">
        <f t="shared" si="5"/>
        <v>1</v>
      </c>
    </row>
    <row r="71" spans="2:18" ht="14.25" customHeight="1">
      <c r="B71" s="53" t="s">
        <v>89</v>
      </c>
      <c r="C71" s="27">
        <v>185</v>
      </c>
      <c r="D71" s="49">
        <v>3</v>
      </c>
      <c r="E71" s="50"/>
      <c r="F71" s="50">
        <v>1</v>
      </c>
      <c r="G71" s="51"/>
      <c r="H71" s="27">
        <v>153</v>
      </c>
      <c r="I71" s="27">
        <v>2</v>
      </c>
      <c r="J71" s="27">
        <v>180</v>
      </c>
      <c r="K71" s="49">
        <v>1</v>
      </c>
      <c r="L71" s="12">
        <f t="shared" si="4"/>
        <v>333</v>
      </c>
      <c r="M71" s="13">
        <f t="shared" si="5"/>
        <v>3</v>
      </c>
      <c r="P71" s="28"/>
      <c r="R71" s="28"/>
    </row>
    <row r="72" spans="2:18" ht="14.25" customHeight="1">
      <c r="B72" s="53" t="s">
        <v>90</v>
      </c>
      <c r="C72" s="27">
        <v>9</v>
      </c>
      <c r="D72" s="49">
        <v>0</v>
      </c>
      <c r="E72" s="50"/>
      <c r="F72" s="50">
        <v>0</v>
      </c>
      <c r="G72" s="51"/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3" t="s">
        <v>91</v>
      </c>
      <c r="C73" s="27">
        <v>29</v>
      </c>
      <c r="D73" s="49">
        <v>0</v>
      </c>
      <c r="E73" s="50"/>
      <c r="F73" s="50">
        <v>0</v>
      </c>
      <c r="G73" s="51"/>
      <c r="H73" s="27">
        <v>36</v>
      </c>
      <c r="I73" s="27">
        <v>0</v>
      </c>
      <c r="J73" s="27">
        <v>35</v>
      </c>
      <c r="K73" s="49">
        <v>0</v>
      </c>
      <c r="L73" s="12">
        <f t="shared" si="4"/>
        <v>71</v>
      </c>
      <c r="M73" s="13">
        <f t="shared" si="5"/>
        <v>0</v>
      </c>
    </row>
    <row r="74" spans="2:18" ht="14.25" customHeight="1">
      <c r="B74" s="53" t="s">
        <v>92</v>
      </c>
      <c r="C74" s="27">
        <v>17</v>
      </c>
      <c r="D74" s="49">
        <v>1</v>
      </c>
      <c r="E74" s="50"/>
      <c r="F74" s="50">
        <v>1</v>
      </c>
      <c r="G74" s="51"/>
      <c r="H74" s="27">
        <v>17</v>
      </c>
      <c r="I74" s="27">
        <v>0</v>
      </c>
      <c r="J74" s="27">
        <v>19</v>
      </c>
      <c r="K74" s="49">
        <v>2</v>
      </c>
      <c r="L74" s="12">
        <f t="shared" si="4"/>
        <v>36</v>
      </c>
      <c r="M74" s="13">
        <f t="shared" si="5"/>
        <v>2</v>
      </c>
      <c r="P74" s="28"/>
    </row>
    <row r="75" spans="2:18" ht="14.25" customHeight="1" thickBot="1">
      <c r="B75" s="61" t="s">
        <v>93</v>
      </c>
      <c r="C75" s="14">
        <f>SUM(C5:C74)</f>
        <v>10260</v>
      </c>
      <c r="D75" s="14">
        <f>SUM(D5:D74)</f>
        <v>104</v>
      </c>
      <c r="E75" s="15" t="s">
        <v>21</v>
      </c>
      <c r="F75" s="15">
        <f>SUM(F5:F74)</f>
        <v>15</v>
      </c>
      <c r="G75" s="16" t="s">
        <v>23</v>
      </c>
      <c r="H75" s="17">
        <f t="shared" ref="H75:M75" si="6">SUM(H5:H74)</f>
        <v>8676</v>
      </c>
      <c r="I75" s="17">
        <f t="shared" si="6"/>
        <v>47</v>
      </c>
      <c r="J75" s="17">
        <f t="shared" si="6"/>
        <v>9970</v>
      </c>
      <c r="K75" s="14">
        <f t="shared" si="6"/>
        <v>68</v>
      </c>
      <c r="L75" s="14">
        <f>SUM(L5:L74)</f>
        <v>18646</v>
      </c>
      <c r="M75" s="18">
        <f t="shared" si="6"/>
        <v>115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2" t="s">
        <v>94</v>
      </c>
      <c r="C77" s="63">
        <f>SUM(C18,C19,C20,C66,C67)</f>
        <v>857</v>
      </c>
      <c r="D77" s="64">
        <f>SUM(D18,D19,D20,D66,D67)</f>
        <v>9</v>
      </c>
      <c r="E77" s="65" t="s">
        <v>95</v>
      </c>
      <c r="F77" s="65">
        <f>SUM(F18,F19,F20,F66,F67)</f>
        <v>1</v>
      </c>
      <c r="G77" s="66" t="s">
        <v>96</v>
      </c>
      <c r="H77" s="63">
        <f t="shared" ref="H77:M77" si="7">SUM(H18,H19,H20,H66,H67)</f>
        <v>730</v>
      </c>
      <c r="I77" s="63">
        <f t="shared" si="7"/>
        <v>1</v>
      </c>
      <c r="J77" s="63">
        <f t="shared" si="7"/>
        <v>757</v>
      </c>
      <c r="K77" s="63">
        <f t="shared" si="7"/>
        <v>8</v>
      </c>
      <c r="L77" s="63">
        <f t="shared" si="7"/>
        <v>1487</v>
      </c>
      <c r="M77" s="63">
        <f t="shared" si="7"/>
        <v>9</v>
      </c>
    </row>
    <row r="78" spans="2:18" ht="14.1" customHeight="1">
      <c r="B78" s="67" t="s">
        <v>97</v>
      </c>
      <c r="C78" s="63">
        <f>SUM(C68:C74)</f>
        <v>294</v>
      </c>
      <c r="D78" s="64">
        <f>SUM(D68:D74)</f>
        <v>7</v>
      </c>
      <c r="E78" s="65" t="s">
        <v>95</v>
      </c>
      <c r="F78" s="65">
        <f>SUM(F68:F74)</f>
        <v>5</v>
      </c>
      <c r="G78" s="66" t="s">
        <v>96</v>
      </c>
      <c r="H78" s="63">
        <f t="shared" ref="H78:M78" si="8">SUM(H68:H74)</f>
        <v>269</v>
      </c>
      <c r="I78" s="63">
        <f t="shared" si="8"/>
        <v>2</v>
      </c>
      <c r="J78" s="63">
        <f t="shared" si="8"/>
        <v>290</v>
      </c>
      <c r="K78" s="63">
        <f t="shared" si="8"/>
        <v>6</v>
      </c>
      <c r="L78" s="63">
        <f t="shared" si="8"/>
        <v>559</v>
      </c>
      <c r="M78" s="63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8"/>
      <c r="C80" s="213" t="s">
        <v>18</v>
      </c>
      <c r="D80" s="213"/>
      <c r="E80" s="213"/>
      <c r="F80" s="213"/>
      <c r="G80" s="213"/>
      <c r="H80" s="213" t="s">
        <v>4</v>
      </c>
      <c r="I80" s="213"/>
      <c r="J80" s="213" t="s">
        <v>5</v>
      </c>
      <c r="K80" s="213"/>
      <c r="L80" s="214" t="s">
        <v>6</v>
      </c>
      <c r="M80" s="214"/>
    </row>
    <row r="81" spans="1:13" ht="14.1" customHeight="1">
      <c r="A81" s="54"/>
      <c r="B81" s="69"/>
      <c r="C81" s="215">
        <f>C75+D75-F75</f>
        <v>10349</v>
      </c>
      <c r="D81" s="215"/>
      <c r="E81" s="70" t="s">
        <v>21</v>
      </c>
      <c r="F81" s="21">
        <f>D75-F75</f>
        <v>89</v>
      </c>
      <c r="G81" s="71" t="s">
        <v>23</v>
      </c>
      <c r="H81" s="19">
        <f>H75+I75</f>
        <v>8723</v>
      </c>
      <c r="I81" s="72">
        <f>I75</f>
        <v>47</v>
      </c>
      <c r="J81" s="19">
        <f>J75+K75</f>
        <v>10038</v>
      </c>
      <c r="K81" s="72">
        <f>K75</f>
        <v>68</v>
      </c>
      <c r="L81" s="19">
        <f>L75+M75</f>
        <v>18761</v>
      </c>
      <c r="M81" s="73">
        <f>M75</f>
        <v>115</v>
      </c>
    </row>
    <row r="82" spans="1:13" ht="14.1" customHeight="1">
      <c r="A82" s="54"/>
      <c r="B82" s="74" t="s">
        <v>98</v>
      </c>
      <c r="C82" s="216">
        <f>C81-C83-C84</f>
        <v>9188</v>
      </c>
      <c r="D82" s="216"/>
      <c r="E82" s="20" t="s">
        <v>21</v>
      </c>
      <c r="F82" s="22">
        <f>F81-F83-F84</f>
        <v>79</v>
      </c>
      <c r="G82" s="75" t="s">
        <v>96</v>
      </c>
      <c r="H82" s="20">
        <f t="shared" ref="H82:M82" si="9">H81-H83-H84</f>
        <v>7721</v>
      </c>
      <c r="I82" s="76">
        <f t="shared" si="9"/>
        <v>44</v>
      </c>
      <c r="J82" s="20">
        <f t="shared" si="9"/>
        <v>8977</v>
      </c>
      <c r="K82" s="76">
        <f t="shared" si="9"/>
        <v>54</v>
      </c>
      <c r="L82" s="20">
        <f t="shared" si="9"/>
        <v>16698</v>
      </c>
      <c r="M82" s="77">
        <f t="shared" si="9"/>
        <v>98</v>
      </c>
    </row>
    <row r="83" spans="1:13" ht="14.1" customHeight="1">
      <c r="A83" s="54"/>
      <c r="B83" s="78" t="s">
        <v>94</v>
      </c>
      <c r="C83" s="217">
        <f>C77+D77-F77</f>
        <v>865</v>
      </c>
      <c r="D83" s="217"/>
      <c r="E83" s="83" t="s">
        <v>21</v>
      </c>
      <c r="F83" s="84">
        <f>D77-F77</f>
        <v>8</v>
      </c>
      <c r="G83" s="85" t="s">
        <v>96</v>
      </c>
      <c r="H83" s="86">
        <f>H77+I77</f>
        <v>731</v>
      </c>
      <c r="I83" s="87">
        <f>I77</f>
        <v>1</v>
      </c>
      <c r="J83" s="86">
        <f>J77+K77</f>
        <v>765</v>
      </c>
      <c r="K83" s="87">
        <f>K77</f>
        <v>8</v>
      </c>
      <c r="L83" s="79">
        <f>L77+M77</f>
        <v>1496</v>
      </c>
      <c r="M83" s="77">
        <f>M77</f>
        <v>9</v>
      </c>
    </row>
    <row r="84" spans="1:13" ht="14.1" customHeight="1" thickBot="1">
      <c r="A84" s="54"/>
      <c r="B84" s="80" t="s">
        <v>97</v>
      </c>
      <c r="C84" s="218">
        <f>C78+D78-F78</f>
        <v>296</v>
      </c>
      <c r="D84" s="218"/>
      <c r="E84" s="88" t="s">
        <v>21</v>
      </c>
      <c r="F84" s="89">
        <f>D78-F78</f>
        <v>2</v>
      </c>
      <c r="G84" s="90" t="s">
        <v>96</v>
      </c>
      <c r="H84" s="91">
        <f>H78+I78</f>
        <v>271</v>
      </c>
      <c r="I84" s="92">
        <f>I78</f>
        <v>2</v>
      </c>
      <c r="J84" s="91">
        <f>J78+K78</f>
        <v>296</v>
      </c>
      <c r="K84" s="92">
        <f>K78</f>
        <v>6</v>
      </c>
      <c r="L84" s="81">
        <f>L78+M78</f>
        <v>567</v>
      </c>
      <c r="M84" s="82">
        <f>M78</f>
        <v>8</v>
      </c>
    </row>
    <row r="85" spans="1:13" ht="14.1" customHeight="1">
      <c r="F85" s="23" t="s">
        <v>99</v>
      </c>
      <c r="M85" s="55" t="s">
        <v>100</v>
      </c>
    </row>
  </sheetData>
  <sheetProtection selectLockedCells="1"/>
  <mergeCells count="14">
    <mergeCell ref="C81:D81"/>
    <mergeCell ref="C82:D82"/>
    <mergeCell ref="C83:D83"/>
    <mergeCell ref="C84:D84"/>
    <mergeCell ref="B3:B4"/>
    <mergeCell ref="C3:G3"/>
    <mergeCell ref="J1:L1"/>
    <mergeCell ref="H3:I3"/>
    <mergeCell ref="J3:K3"/>
    <mergeCell ref="L3:M3"/>
    <mergeCell ref="C80:G80"/>
    <mergeCell ref="H80:I80"/>
    <mergeCell ref="J80:K80"/>
    <mergeCell ref="L80:M80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topLeftCell="A21" zoomScale="110" zoomScaleNormal="110" zoomScaleSheetLayoutView="100" workbookViewId="0">
      <selection activeCell="C51" sqref="C51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240</v>
      </c>
    </row>
    <row r="2" spans="2:19" ht="21" customHeight="1">
      <c r="D2" s="24"/>
      <c r="G2" s="25" t="s">
        <v>101</v>
      </c>
      <c r="N2" s="23" t="s">
        <v>102</v>
      </c>
      <c r="P2" s="221" t="s">
        <v>103</v>
      </c>
      <c r="Q2" s="221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22" t="s">
        <v>215</v>
      </c>
      <c r="Q3" s="222"/>
    </row>
    <row r="4" spans="2:19">
      <c r="B4" s="26" t="s">
        <v>4</v>
      </c>
      <c r="C4" s="27">
        <v>33</v>
      </c>
      <c r="D4" s="27">
        <v>35</v>
      </c>
      <c r="E4" s="27">
        <v>32</v>
      </c>
      <c r="F4" s="27">
        <v>44</v>
      </c>
      <c r="G4" s="27">
        <v>39</v>
      </c>
      <c r="H4" s="11">
        <f>SUM(C4:G4)</f>
        <v>183</v>
      </c>
      <c r="I4" s="27">
        <v>51</v>
      </c>
      <c r="J4" s="27">
        <v>42</v>
      </c>
      <c r="K4" s="27">
        <v>57</v>
      </c>
      <c r="L4" s="27">
        <v>60</v>
      </c>
      <c r="M4" s="27">
        <v>55</v>
      </c>
      <c r="N4" s="13">
        <f>SUM(I4:M4)</f>
        <v>265</v>
      </c>
      <c r="P4" s="38" t="s">
        <v>4</v>
      </c>
      <c r="Q4" s="39">
        <f>SUM(H4,N4,H8)</f>
        <v>756</v>
      </c>
      <c r="S4" s="28"/>
    </row>
    <row r="5" spans="2:19">
      <c r="B5" s="26" t="s">
        <v>5</v>
      </c>
      <c r="C5" s="27">
        <v>41</v>
      </c>
      <c r="D5" s="27">
        <v>39</v>
      </c>
      <c r="E5" s="27">
        <v>36</v>
      </c>
      <c r="F5" s="27">
        <v>36</v>
      </c>
      <c r="G5" s="27">
        <v>43</v>
      </c>
      <c r="H5" s="11">
        <f>SUM(C5:G5)</f>
        <v>195</v>
      </c>
      <c r="I5" s="27">
        <v>48</v>
      </c>
      <c r="J5" s="27">
        <v>39</v>
      </c>
      <c r="K5" s="27">
        <v>50</v>
      </c>
      <c r="L5" s="27">
        <v>58</v>
      </c>
      <c r="M5" s="27">
        <v>69</v>
      </c>
      <c r="N5" s="13">
        <f>SUM(I5:M5)</f>
        <v>264</v>
      </c>
      <c r="P5" s="38" t="s">
        <v>5</v>
      </c>
      <c r="Q5" s="39">
        <f>SUM(H5,N5,H9)</f>
        <v>735</v>
      </c>
      <c r="S5" s="28"/>
    </row>
    <row r="6" spans="2:19">
      <c r="B6" s="33" t="s">
        <v>6</v>
      </c>
      <c r="C6" s="11">
        <f t="shared" ref="C6:N6" si="0">SUM(C4:C5)</f>
        <v>74</v>
      </c>
      <c r="D6" s="11">
        <f t="shared" si="0"/>
        <v>74</v>
      </c>
      <c r="E6" s="11">
        <f>SUM(E4:E5)</f>
        <v>68</v>
      </c>
      <c r="F6" s="11">
        <f t="shared" si="0"/>
        <v>80</v>
      </c>
      <c r="G6" s="11">
        <f t="shared" si="0"/>
        <v>82</v>
      </c>
      <c r="H6" s="11">
        <f t="shared" si="0"/>
        <v>378</v>
      </c>
      <c r="I6" s="11">
        <f t="shared" si="0"/>
        <v>99</v>
      </c>
      <c r="J6" s="11">
        <f t="shared" si="0"/>
        <v>81</v>
      </c>
      <c r="K6" s="11">
        <f t="shared" si="0"/>
        <v>107</v>
      </c>
      <c r="L6" s="11">
        <f t="shared" si="0"/>
        <v>118</v>
      </c>
      <c r="M6" s="11">
        <f t="shared" si="0"/>
        <v>124</v>
      </c>
      <c r="N6" s="13">
        <f t="shared" si="0"/>
        <v>529</v>
      </c>
      <c r="P6" s="40" t="s">
        <v>6</v>
      </c>
      <c r="Q6" s="41">
        <f>SUM(Q4:Q5)</f>
        <v>1491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68</v>
      </c>
      <c r="D8" s="27">
        <v>60</v>
      </c>
      <c r="E8" s="27">
        <v>51</v>
      </c>
      <c r="F8" s="27">
        <v>64</v>
      </c>
      <c r="G8" s="27">
        <v>65</v>
      </c>
      <c r="H8" s="11">
        <f>SUM(C8:G8)</f>
        <v>308</v>
      </c>
      <c r="I8" s="27">
        <v>64</v>
      </c>
      <c r="J8" s="27">
        <v>67</v>
      </c>
      <c r="K8" s="27">
        <v>83</v>
      </c>
      <c r="L8" s="27">
        <v>71</v>
      </c>
      <c r="M8" s="27">
        <v>93</v>
      </c>
      <c r="N8" s="13">
        <f>SUM(I8:M8)</f>
        <v>378</v>
      </c>
      <c r="P8" s="223" t="s">
        <v>216</v>
      </c>
      <c r="Q8" s="224"/>
      <c r="S8" s="28"/>
    </row>
    <row r="9" spans="2:19">
      <c r="B9" s="26" t="s">
        <v>5</v>
      </c>
      <c r="C9" s="27">
        <v>53</v>
      </c>
      <c r="D9" s="27">
        <v>50</v>
      </c>
      <c r="E9" s="27">
        <v>57</v>
      </c>
      <c r="F9" s="27">
        <v>60</v>
      </c>
      <c r="G9" s="27">
        <v>56</v>
      </c>
      <c r="H9" s="11">
        <f>SUM(C9:G9)</f>
        <v>276</v>
      </c>
      <c r="I9" s="27">
        <v>53</v>
      </c>
      <c r="J9" s="27">
        <v>69</v>
      </c>
      <c r="K9" s="27">
        <v>56</v>
      </c>
      <c r="L9" s="27">
        <v>64</v>
      </c>
      <c r="M9" s="27">
        <v>77</v>
      </c>
      <c r="N9" s="13">
        <f>SUM(I9:M9)</f>
        <v>319</v>
      </c>
      <c r="P9" s="38" t="s">
        <v>4</v>
      </c>
      <c r="Q9" s="39">
        <f>SUM(N8,H12,N12,H16,N16,H20,N20,H24,N24,H28)</f>
        <v>4634</v>
      </c>
      <c r="S9" s="28"/>
    </row>
    <row r="10" spans="2:19">
      <c r="B10" s="33" t="s">
        <v>6</v>
      </c>
      <c r="C10" s="11">
        <f t="shared" ref="C10:N10" si="1">SUM(C8:C9)</f>
        <v>121</v>
      </c>
      <c r="D10" s="11">
        <f t="shared" si="1"/>
        <v>110</v>
      </c>
      <c r="E10" s="11">
        <f t="shared" si="1"/>
        <v>108</v>
      </c>
      <c r="F10" s="11">
        <f t="shared" si="1"/>
        <v>124</v>
      </c>
      <c r="G10" s="11">
        <f t="shared" si="1"/>
        <v>121</v>
      </c>
      <c r="H10" s="11">
        <f t="shared" si="1"/>
        <v>584</v>
      </c>
      <c r="I10" s="11">
        <f t="shared" si="1"/>
        <v>117</v>
      </c>
      <c r="J10" s="11">
        <f t="shared" si="1"/>
        <v>136</v>
      </c>
      <c r="K10" s="11">
        <f t="shared" si="1"/>
        <v>139</v>
      </c>
      <c r="L10" s="11">
        <f t="shared" si="1"/>
        <v>135</v>
      </c>
      <c r="M10" s="11">
        <f t="shared" si="1"/>
        <v>170</v>
      </c>
      <c r="N10" s="13">
        <f t="shared" si="1"/>
        <v>697</v>
      </c>
      <c r="P10" s="38" t="s">
        <v>5</v>
      </c>
      <c r="Q10" s="39">
        <f>SUM(N9,H13,N13,H17,N17,H21,N21,H25,N25,H29)</f>
        <v>4498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9132</v>
      </c>
      <c r="S11" s="28"/>
    </row>
    <row r="12" spans="2:19">
      <c r="B12" s="26" t="s">
        <v>4</v>
      </c>
      <c r="C12" s="27">
        <v>75</v>
      </c>
      <c r="D12" s="27">
        <v>71</v>
      </c>
      <c r="E12" s="27">
        <v>47</v>
      </c>
      <c r="F12" s="27">
        <v>58</v>
      </c>
      <c r="G12" s="27">
        <v>55</v>
      </c>
      <c r="H12" s="11">
        <f>SUM(C12:G12)</f>
        <v>306</v>
      </c>
      <c r="I12" s="27">
        <v>68</v>
      </c>
      <c r="J12" s="27">
        <v>57</v>
      </c>
      <c r="K12" s="27">
        <v>60</v>
      </c>
      <c r="L12" s="27">
        <v>61</v>
      </c>
      <c r="M12" s="27">
        <v>63</v>
      </c>
      <c r="N12" s="13">
        <f>SUM(I12:M12)</f>
        <v>309</v>
      </c>
      <c r="P12" s="42"/>
      <c r="Q12" s="43"/>
      <c r="S12" s="28"/>
    </row>
    <row r="13" spans="2:19">
      <c r="B13" s="26" t="s">
        <v>5</v>
      </c>
      <c r="C13" s="27">
        <v>62</v>
      </c>
      <c r="D13" s="27">
        <v>72</v>
      </c>
      <c r="E13" s="27">
        <v>56</v>
      </c>
      <c r="F13" s="27">
        <v>48</v>
      </c>
      <c r="G13" s="27">
        <v>59</v>
      </c>
      <c r="H13" s="11">
        <f>SUM(C13:G13)</f>
        <v>297</v>
      </c>
      <c r="I13" s="27">
        <v>48</v>
      </c>
      <c r="J13" s="27">
        <v>45</v>
      </c>
      <c r="K13" s="27">
        <v>72</v>
      </c>
      <c r="L13" s="27">
        <v>54</v>
      </c>
      <c r="M13" s="27">
        <v>54</v>
      </c>
      <c r="N13" s="13">
        <f>SUM(I13:M13)</f>
        <v>273</v>
      </c>
      <c r="P13" s="223" t="s">
        <v>217</v>
      </c>
      <c r="Q13" s="224"/>
      <c r="S13" s="28"/>
    </row>
    <row r="14" spans="2:19">
      <c r="B14" s="33" t="s">
        <v>6</v>
      </c>
      <c r="C14" s="11">
        <f t="shared" ref="C14:N14" si="2">SUM(C12:C13)</f>
        <v>137</v>
      </c>
      <c r="D14" s="11">
        <f t="shared" si="2"/>
        <v>143</v>
      </c>
      <c r="E14" s="11">
        <f t="shared" si="2"/>
        <v>103</v>
      </c>
      <c r="F14" s="11">
        <f t="shared" si="2"/>
        <v>106</v>
      </c>
      <c r="G14" s="11">
        <f t="shared" si="2"/>
        <v>114</v>
      </c>
      <c r="H14" s="11">
        <f t="shared" si="2"/>
        <v>603</v>
      </c>
      <c r="I14" s="11">
        <f t="shared" si="2"/>
        <v>116</v>
      </c>
      <c r="J14" s="11">
        <f t="shared" si="2"/>
        <v>102</v>
      </c>
      <c r="K14" s="11">
        <f t="shared" si="2"/>
        <v>132</v>
      </c>
      <c r="L14" s="11">
        <f t="shared" si="2"/>
        <v>115</v>
      </c>
      <c r="M14" s="11">
        <f t="shared" si="2"/>
        <v>117</v>
      </c>
      <c r="N14" s="13">
        <f t="shared" si="2"/>
        <v>582</v>
      </c>
      <c r="P14" s="38" t="s">
        <v>4</v>
      </c>
      <c r="Q14" s="39">
        <f>SUM(L8,M8,H12,N12,H16,N16,H20,N20,H24,N24,H28,N28,H32,N32,H36,N36,H40,N40,H44,H48,N44,K48,L48,M48,I48,J48)</f>
        <v>7753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9125</v>
      </c>
      <c r="S15" s="28"/>
    </row>
    <row r="16" spans="2:19">
      <c r="B16" s="26" t="s">
        <v>4</v>
      </c>
      <c r="C16" s="27">
        <v>58</v>
      </c>
      <c r="D16" s="27">
        <v>65</v>
      </c>
      <c r="E16" s="27">
        <v>54</v>
      </c>
      <c r="F16" s="27">
        <v>70</v>
      </c>
      <c r="G16" s="27">
        <v>64</v>
      </c>
      <c r="H16" s="11">
        <f>SUM(C16:G16)</f>
        <v>311</v>
      </c>
      <c r="I16" s="27">
        <v>65</v>
      </c>
      <c r="J16" s="27">
        <v>69</v>
      </c>
      <c r="K16" s="27">
        <v>52</v>
      </c>
      <c r="L16" s="27">
        <v>70</v>
      </c>
      <c r="M16" s="27">
        <v>87</v>
      </c>
      <c r="N16" s="13">
        <f>SUM(I16:M16)</f>
        <v>343</v>
      </c>
      <c r="P16" s="40" t="s">
        <v>6</v>
      </c>
      <c r="Q16" s="41">
        <f>SUM(Q14:Q15)</f>
        <v>16878</v>
      </c>
      <c r="S16" s="28"/>
    </row>
    <row r="17" spans="2:19">
      <c r="B17" s="26" t="s">
        <v>5</v>
      </c>
      <c r="C17" s="27">
        <v>53</v>
      </c>
      <c r="D17" s="27">
        <v>50</v>
      </c>
      <c r="E17" s="27">
        <v>54</v>
      </c>
      <c r="F17" s="27">
        <v>52</v>
      </c>
      <c r="G17" s="27">
        <v>68</v>
      </c>
      <c r="H17" s="11">
        <f>SUM(C17:G17)</f>
        <v>277</v>
      </c>
      <c r="I17" s="27">
        <v>61</v>
      </c>
      <c r="J17" s="27">
        <v>47</v>
      </c>
      <c r="K17" s="27">
        <v>60</v>
      </c>
      <c r="L17" s="27">
        <v>70</v>
      </c>
      <c r="M17" s="27">
        <v>88</v>
      </c>
      <c r="N17" s="13">
        <f>SUM(I17:M17)</f>
        <v>326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111</v>
      </c>
      <c r="D18" s="11">
        <f t="shared" si="3"/>
        <v>115</v>
      </c>
      <c r="E18" s="11">
        <f t="shared" si="3"/>
        <v>108</v>
      </c>
      <c r="F18" s="11">
        <f t="shared" si="3"/>
        <v>122</v>
      </c>
      <c r="G18" s="11">
        <f t="shared" si="3"/>
        <v>132</v>
      </c>
      <c r="H18" s="11">
        <f t="shared" si="3"/>
        <v>588</v>
      </c>
      <c r="I18" s="11">
        <f t="shared" si="3"/>
        <v>126</v>
      </c>
      <c r="J18" s="11">
        <f t="shared" si="3"/>
        <v>116</v>
      </c>
      <c r="K18" s="11">
        <f t="shared" si="3"/>
        <v>112</v>
      </c>
      <c r="L18" s="11">
        <f t="shared" si="3"/>
        <v>140</v>
      </c>
      <c r="M18" s="11">
        <f t="shared" si="3"/>
        <v>175</v>
      </c>
      <c r="N18" s="13">
        <f t="shared" si="3"/>
        <v>669</v>
      </c>
      <c r="P18" s="223" t="s">
        <v>218</v>
      </c>
      <c r="Q18" s="224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3333</v>
      </c>
      <c r="S19" s="28"/>
    </row>
    <row r="20" spans="2:19">
      <c r="B20" s="26" t="s">
        <v>4</v>
      </c>
      <c r="C20" s="27">
        <v>87</v>
      </c>
      <c r="D20" s="27">
        <v>101</v>
      </c>
      <c r="E20" s="27">
        <v>110</v>
      </c>
      <c r="F20" s="27">
        <v>95</v>
      </c>
      <c r="G20" s="27">
        <v>94</v>
      </c>
      <c r="H20" s="11">
        <f>SUM(C20:G20)</f>
        <v>487</v>
      </c>
      <c r="I20" s="27">
        <v>109</v>
      </c>
      <c r="J20" s="27">
        <v>118</v>
      </c>
      <c r="K20" s="27">
        <v>129</v>
      </c>
      <c r="L20" s="27">
        <v>98</v>
      </c>
      <c r="M20" s="27">
        <v>131</v>
      </c>
      <c r="N20" s="13">
        <f>SUM(I20:M20)</f>
        <v>585</v>
      </c>
      <c r="P20" s="38" t="s">
        <v>5</v>
      </c>
      <c r="Q20" s="39">
        <f>SUM(N29,H33,N33,H37,N37,H41,N41,H45,H49,I49,J49,N45,K49,L49,M49)</f>
        <v>4805</v>
      </c>
      <c r="S20" s="28"/>
    </row>
    <row r="21" spans="2:19">
      <c r="B21" s="26" t="s">
        <v>5</v>
      </c>
      <c r="C21" s="27">
        <v>71</v>
      </c>
      <c r="D21" s="27">
        <v>97</v>
      </c>
      <c r="E21" s="27">
        <v>90</v>
      </c>
      <c r="F21" s="27">
        <v>87</v>
      </c>
      <c r="G21" s="27">
        <v>100</v>
      </c>
      <c r="H21" s="11">
        <f>SUM(C21:G21)</f>
        <v>445</v>
      </c>
      <c r="I21" s="27">
        <v>95</v>
      </c>
      <c r="J21" s="27">
        <v>121</v>
      </c>
      <c r="K21" s="27">
        <v>130</v>
      </c>
      <c r="L21" s="27">
        <v>110</v>
      </c>
      <c r="M21" s="27">
        <v>113</v>
      </c>
      <c r="N21" s="13">
        <f>SUM(I21:M21)</f>
        <v>569</v>
      </c>
      <c r="P21" s="40" t="s">
        <v>6</v>
      </c>
      <c r="Q21" s="41">
        <f>SUM(Q19:Q20)</f>
        <v>8138</v>
      </c>
      <c r="S21" s="28"/>
    </row>
    <row r="22" spans="2:19">
      <c r="B22" s="33" t="s">
        <v>6</v>
      </c>
      <c r="C22" s="11">
        <f t="shared" ref="C22:M22" si="4">SUM(C20:C21)</f>
        <v>158</v>
      </c>
      <c r="D22" s="11">
        <f t="shared" si="4"/>
        <v>198</v>
      </c>
      <c r="E22" s="11">
        <f t="shared" si="4"/>
        <v>200</v>
      </c>
      <c r="F22" s="11">
        <f t="shared" si="4"/>
        <v>182</v>
      </c>
      <c r="G22" s="11">
        <f t="shared" si="4"/>
        <v>194</v>
      </c>
      <c r="H22" s="11">
        <f t="shared" si="4"/>
        <v>932</v>
      </c>
      <c r="I22" s="11">
        <f t="shared" si="4"/>
        <v>204</v>
      </c>
      <c r="J22" s="11">
        <f t="shared" si="4"/>
        <v>239</v>
      </c>
      <c r="K22" s="11">
        <f t="shared" si="4"/>
        <v>259</v>
      </c>
      <c r="L22" s="11">
        <f t="shared" si="4"/>
        <v>208</v>
      </c>
      <c r="M22" s="11">
        <f t="shared" si="4"/>
        <v>244</v>
      </c>
      <c r="N22" s="13">
        <f>SUM(N20:N21)</f>
        <v>1154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23" t="s">
        <v>219</v>
      </c>
      <c r="Q23" s="224"/>
      <c r="S23" s="28"/>
    </row>
    <row r="24" spans="2:19">
      <c r="B24" s="26" t="s">
        <v>4</v>
      </c>
      <c r="C24" s="27">
        <v>108</v>
      </c>
      <c r="D24" s="27">
        <v>158</v>
      </c>
      <c r="E24" s="27">
        <v>125</v>
      </c>
      <c r="F24" s="27">
        <v>107</v>
      </c>
      <c r="G24" s="27">
        <v>112</v>
      </c>
      <c r="H24" s="11">
        <f>SUM(C24:G24)</f>
        <v>610</v>
      </c>
      <c r="I24" s="27">
        <v>116</v>
      </c>
      <c r="J24" s="27">
        <v>131</v>
      </c>
      <c r="K24" s="27">
        <v>103</v>
      </c>
      <c r="L24" s="27">
        <v>146</v>
      </c>
      <c r="M24" s="27">
        <v>139</v>
      </c>
      <c r="N24" s="13">
        <f>SUM(I24:M24)</f>
        <v>635</v>
      </c>
      <c r="P24" s="38" t="s">
        <v>4</v>
      </c>
      <c r="Q24" s="39">
        <f>SUM(N32,H36,N36,H40,N40,H44,N44,H48,I48,J48,K48,L48,M48)</f>
        <v>1850</v>
      </c>
      <c r="S24" s="28"/>
    </row>
    <row r="25" spans="2:19">
      <c r="B25" s="26" t="s">
        <v>5</v>
      </c>
      <c r="C25" s="27">
        <v>137</v>
      </c>
      <c r="D25" s="27">
        <v>134</v>
      </c>
      <c r="E25" s="27">
        <v>124</v>
      </c>
      <c r="F25" s="27">
        <v>123</v>
      </c>
      <c r="G25" s="27">
        <v>143</v>
      </c>
      <c r="H25" s="11">
        <f>SUM(C25:G25)</f>
        <v>661</v>
      </c>
      <c r="I25" s="27">
        <v>150</v>
      </c>
      <c r="J25" s="27">
        <v>157</v>
      </c>
      <c r="K25" s="27">
        <v>100</v>
      </c>
      <c r="L25" s="27">
        <v>147</v>
      </c>
      <c r="M25" s="27">
        <v>118</v>
      </c>
      <c r="N25" s="13">
        <f>SUM(I25:M25)</f>
        <v>672</v>
      </c>
      <c r="P25" s="38" t="s">
        <v>5</v>
      </c>
      <c r="Q25" s="39">
        <f>SUM(N33,H37,N37,H41,N41,H45,N45,H49,I49,J49,K49,L49,M49)</f>
        <v>3014</v>
      </c>
      <c r="S25" s="28"/>
    </row>
    <row r="26" spans="2:19">
      <c r="B26" s="33" t="s">
        <v>6</v>
      </c>
      <c r="C26" s="11">
        <f t="shared" ref="C26:N26" si="5">SUM(C24:C25)</f>
        <v>245</v>
      </c>
      <c r="D26" s="11">
        <f t="shared" si="5"/>
        <v>292</v>
      </c>
      <c r="E26" s="11">
        <f t="shared" si="5"/>
        <v>249</v>
      </c>
      <c r="F26" s="11">
        <f t="shared" si="5"/>
        <v>230</v>
      </c>
      <c r="G26" s="11">
        <f t="shared" si="5"/>
        <v>255</v>
      </c>
      <c r="H26" s="11">
        <f t="shared" si="5"/>
        <v>1271</v>
      </c>
      <c r="I26" s="11">
        <f t="shared" si="5"/>
        <v>266</v>
      </c>
      <c r="J26" s="11">
        <f t="shared" si="5"/>
        <v>288</v>
      </c>
      <c r="K26" s="11">
        <f t="shared" si="5"/>
        <v>203</v>
      </c>
      <c r="L26" s="11">
        <f t="shared" si="5"/>
        <v>293</v>
      </c>
      <c r="M26" s="11">
        <f t="shared" si="5"/>
        <v>257</v>
      </c>
      <c r="N26" s="13">
        <f t="shared" si="5"/>
        <v>1307</v>
      </c>
      <c r="P26" s="40" t="s">
        <v>6</v>
      </c>
      <c r="Q26" s="41">
        <f>SUM(Q24:Q25)</f>
        <v>4864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4"/>
      <c r="Q27" s="95"/>
      <c r="S27" s="28"/>
    </row>
    <row r="28" spans="2:19">
      <c r="B28" s="26" t="s">
        <v>4</v>
      </c>
      <c r="C28" s="27">
        <v>147</v>
      </c>
      <c r="D28" s="27">
        <v>114</v>
      </c>
      <c r="E28" s="27">
        <v>137</v>
      </c>
      <c r="F28" s="27">
        <v>137</v>
      </c>
      <c r="G28" s="27">
        <v>135</v>
      </c>
      <c r="H28" s="11">
        <f>SUM(C28:G28)</f>
        <v>670</v>
      </c>
      <c r="I28" s="27">
        <v>128</v>
      </c>
      <c r="J28" s="27">
        <v>134</v>
      </c>
      <c r="K28" s="27">
        <v>156</v>
      </c>
      <c r="L28" s="27">
        <v>131</v>
      </c>
      <c r="M28" s="27">
        <v>128</v>
      </c>
      <c r="N28" s="13">
        <f>SUM(I28:M28)</f>
        <v>677</v>
      </c>
      <c r="P28" s="220"/>
      <c r="Q28" s="220"/>
      <c r="S28" s="28"/>
    </row>
    <row r="29" spans="2:19">
      <c r="B29" s="26" t="s">
        <v>5</v>
      </c>
      <c r="C29" s="27">
        <v>136</v>
      </c>
      <c r="D29" s="27">
        <v>120</v>
      </c>
      <c r="E29" s="27">
        <v>122</v>
      </c>
      <c r="F29" s="27">
        <v>149</v>
      </c>
      <c r="G29" s="27">
        <v>132</v>
      </c>
      <c r="H29" s="11">
        <f>SUM(C29:G29)</f>
        <v>659</v>
      </c>
      <c r="I29" s="27">
        <v>125</v>
      </c>
      <c r="J29" s="27">
        <v>137</v>
      </c>
      <c r="K29" s="27">
        <v>156</v>
      </c>
      <c r="L29" s="27">
        <v>153</v>
      </c>
      <c r="M29" s="27">
        <v>176</v>
      </c>
      <c r="N29" s="13">
        <f>SUM(I29:M29)</f>
        <v>747</v>
      </c>
      <c r="P29" s="96"/>
      <c r="Q29" s="97"/>
      <c r="S29" s="28" t="s">
        <v>220</v>
      </c>
    </row>
    <row r="30" spans="2:19">
      <c r="B30" s="33" t="s">
        <v>6</v>
      </c>
      <c r="C30" s="11">
        <f t="shared" ref="C30:N30" si="6">SUM(C28:C29)</f>
        <v>283</v>
      </c>
      <c r="D30" s="11">
        <f t="shared" si="6"/>
        <v>234</v>
      </c>
      <c r="E30" s="11">
        <f t="shared" si="6"/>
        <v>259</v>
      </c>
      <c r="F30" s="11">
        <f t="shared" si="6"/>
        <v>286</v>
      </c>
      <c r="G30" s="11">
        <f t="shared" si="6"/>
        <v>267</v>
      </c>
      <c r="H30" s="11">
        <f t="shared" si="6"/>
        <v>1329</v>
      </c>
      <c r="I30" s="11">
        <f t="shared" si="6"/>
        <v>253</v>
      </c>
      <c r="J30" s="11">
        <f t="shared" si="6"/>
        <v>271</v>
      </c>
      <c r="K30" s="11">
        <f t="shared" si="6"/>
        <v>312</v>
      </c>
      <c r="L30" s="11">
        <f t="shared" si="6"/>
        <v>284</v>
      </c>
      <c r="M30" s="11">
        <f t="shared" si="6"/>
        <v>304</v>
      </c>
      <c r="N30" s="13">
        <f t="shared" si="6"/>
        <v>1424</v>
      </c>
      <c r="P30" s="96"/>
      <c r="Q30" s="97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8"/>
      <c r="Q31" s="99"/>
      <c r="S31" s="28"/>
    </row>
    <row r="32" spans="2:19">
      <c r="B32" s="26" t="s">
        <v>4</v>
      </c>
      <c r="C32" s="27">
        <v>140</v>
      </c>
      <c r="D32" s="27">
        <v>145</v>
      </c>
      <c r="E32" s="27">
        <v>177</v>
      </c>
      <c r="F32" s="27">
        <v>161</v>
      </c>
      <c r="G32" s="27">
        <v>183</v>
      </c>
      <c r="H32" s="11">
        <f>SUM(C32:G32)</f>
        <v>806</v>
      </c>
      <c r="I32" s="27">
        <v>192</v>
      </c>
      <c r="J32" s="27">
        <v>142</v>
      </c>
      <c r="K32" s="27">
        <v>127</v>
      </c>
      <c r="L32" s="27">
        <v>102</v>
      </c>
      <c r="M32" s="27">
        <v>122</v>
      </c>
      <c r="N32" s="13">
        <f>SUM(I32:M32)</f>
        <v>685</v>
      </c>
      <c r="S32" s="28"/>
    </row>
    <row r="33" spans="2:19">
      <c r="B33" s="26" t="s">
        <v>5</v>
      </c>
      <c r="C33" s="27">
        <v>186</v>
      </c>
      <c r="D33" s="27">
        <v>191</v>
      </c>
      <c r="E33" s="27">
        <v>199</v>
      </c>
      <c r="F33" s="27">
        <v>216</v>
      </c>
      <c r="G33" s="27">
        <v>252</v>
      </c>
      <c r="H33" s="11">
        <f>SUM(C33:G33)</f>
        <v>1044</v>
      </c>
      <c r="I33" s="27">
        <v>197</v>
      </c>
      <c r="J33" s="27">
        <v>171</v>
      </c>
      <c r="K33" s="27">
        <v>191</v>
      </c>
      <c r="L33" s="27">
        <v>168</v>
      </c>
      <c r="M33" s="27">
        <v>181</v>
      </c>
      <c r="N33" s="13">
        <f>SUM(I33:M33)</f>
        <v>908</v>
      </c>
      <c r="S33" s="28"/>
    </row>
    <row r="34" spans="2:19">
      <c r="B34" s="33" t="s">
        <v>6</v>
      </c>
      <c r="C34" s="11">
        <f t="shared" ref="C34:N34" si="7">SUM(C32:C33)</f>
        <v>326</v>
      </c>
      <c r="D34" s="11">
        <f t="shared" si="7"/>
        <v>336</v>
      </c>
      <c r="E34" s="11">
        <f t="shared" si="7"/>
        <v>376</v>
      </c>
      <c r="F34" s="11">
        <f t="shared" si="7"/>
        <v>377</v>
      </c>
      <c r="G34" s="11">
        <f t="shared" si="7"/>
        <v>435</v>
      </c>
      <c r="H34" s="11">
        <f t="shared" si="7"/>
        <v>1850</v>
      </c>
      <c r="I34" s="11">
        <f t="shared" si="7"/>
        <v>389</v>
      </c>
      <c r="J34" s="11">
        <f t="shared" si="7"/>
        <v>313</v>
      </c>
      <c r="K34" s="11">
        <f t="shared" si="7"/>
        <v>318</v>
      </c>
      <c r="L34" s="11">
        <f t="shared" si="7"/>
        <v>270</v>
      </c>
      <c r="M34" s="11">
        <f t="shared" si="7"/>
        <v>303</v>
      </c>
      <c r="N34" s="13">
        <f t="shared" si="7"/>
        <v>1593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123</v>
      </c>
      <c r="D36" s="27">
        <v>118</v>
      </c>
      <c r="E36" s="27">
        <v>119</v>
      </c>
      <c r="F36" s="27">
        <v>116</v>
      </c>
      <c r="G36" s="27">
        <v>82</v>
      </c>
      <c r="H36" s="11">
        <f>SUM(C36:G36)</f>
        <v>558</v>
      </c>
      <c r="I36" s="27">
        <v>97</v>
      </c>
      <c r="J36" s="27">
        <v>97</v>
      </c>
      <c r="K36" s="27">
        <v>79</v>
      </c>
      <c r="L36" s="27">
        <v>63</v>
      </c>
      <c r="M36" s="27">
        <v>49</v>
      </c>
      <c r="N36" s="13">
        <f>SUM(I36:M36)</f>
        <v>385</v>
      </c>
      <c r="S36" s="28"/>
    </row>
    <row r="37" spans="2:19">
      <c r="B37" s="26" t="s">
        <v>5</v>
      </c>
      <c r="C37" s="27">
        <v>206</v>
      </c>
      <c r="D37" s="27">
        <v>199</v>
      </c>
      <c r="E37" s="27">
        <v>186</v>
      </c>
      <c r="F37" s="27">
        <v>155</v>
      </c>
      <c r="G37" s="27">
        <v>130</v>
      </c>
      <c r="H37" s="11">
        <f>SUM(C37:G37)</f>
        <v>876</v>
      </c>
      <c r="I37" s="27">
        <v>159</v>
      </c>
      <c r="J37" s="27">
        <v>144</v>
      </c>
      <c r="K37" s="27">
        <v>116</v>
      </c>
      <c r="L37" s="27">
        <v>128</v>
      </c>
      <c r="M37" s="27">
        <v>131</v>
      </c>
      <c r="N37" s="13">
        <f>SUM(I37:M37)</f>
        <v>678</v>
      </c>
      <c r="S37" s="28"/>
    </row>
    <row r="38" spans="2:19">
      <c r="B38" s="33" t="s">
        <v>6</v>
      </c>
      <c r="C38" s="11">
        <f t="shared" ref="C38:N38" si="8">SUM(C36:C37)</f>
        <v>329</v>
      </c>
      <c r="D38" s="11">
        <f t="shared" si="8"/>
        <v>317</v>
      </c>
      <c r="E38" s="11">
        <f t="shared" si="8"/>
        <v>305</v>
      </c>
      <c r="F38" s="11">
        <f t="shared" si="8"/>
        <v>271</v>
      </c>
      <c r="G38" s="11">
        <f t="shared" si="8"/>
        <v>212</v>
      </c>
      <c r="H38" s="11">
        <f t="shared" si="8"/>
        <v>1434</v>
      </c>
      <c r="I38" s="11">
        <f t="shared" si="8"/>
        <v>256</v>
      </c>
      <c r="J38" s="11">
        <f t="shared" si="8"/>
        <v>241</v>
      </c>
      <c r="K38" s="11">
        <f t="shared" si="8"/>
        <v>195</v>
      </c>
      <c r="L38" s="11">
        <f t="shared" si="8"/>
        <v>191</v>
      </c>
      <c r="M38" s="11">
        <f t="shared" si="8"/>
        <v>180</v>
      </c>
      <c r="N38" s="13">
        <f t="shared" si="8"/>
        <v>1063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55</v>
      </c>
      <c r="D40" s="27">
        <v>64</v>
      </c>
      <c r="E40" s="27">
        <v>23</v>
      </c>
      <c r="F40" s="27">
        <v>22</v>
      </c>
      <c r="G40" s="27">
        <v>19</v>
      </c>
      <c r="H40" s="11">
        <f>SUM(C40:G40)</f>
        <v>183</v>
      </c>
      <c r="I40" s="27">
        <v>18</v>
      </c>
      <c r="J40" s="27">
        <v>14</v>
      </c>
      <c r="K40" s="27">
        <v>3</v>
      </c>
      <c r="L40" s="27">
        <v>2</v>
      </c>
      <c r="M40" s="27">
        <v>2</v>
      </c>
      <c r="N40" s="13">
        <f>SUM(I40:M40)</f>
        <v>39</v>
      </c>
      <c r="S40" s="28"/>
    </row>
    <row r="41" spans="2:19">
      <c r="B41" s="26" t="s">
        <v>5</v>
      </c>
      <c r="C41" s="27">
        <v>93</v>
      </c>
      <c r="D41" s="27">
        <v>100</v>
      </c>
      <c r="E41" s="27">
        <v>87</v>
      </c>
      <c r="F41" s="27">
        <v>79</v>
      </c>
      <c r="G41" s="27">
        <v>49</v>
      </c>
      <c r="H41" s="11">
        <f>SUM(C41:G41)</f>
        <v>408</v>
      </c>
      <c r="I41" s="27">
        <v>34</v>
      </c>
      <c r="J41" s="27">
        <v>40</v>
      </c>
      <c r="K41" s="27">
        <v>20</v>
      </c>
      <c r="L41" s="27">
        <v>16</v>
      </c>
      <c r="M41" s="27">
        <v>13</v>
      </c>
      <c r="N41" s="13">
        <f>SUM(I41:M41)</f>
        <v>123</v>
      </c>
      <c r="S41" s="28"/>
    </row>
    <row r="42" spans="2:19">
      <c r="B42" s="33" t="s">
        <v>6</v>
      </c>
      <c r="C42" s="11">
        <f t="shared" ref="C42:N42" si="9">SUM(C40:C41)</f>
        <v>148</v>
      </c>
      <c r="D42" s="11">
        <f t="shared" si="9"/>
        <v>164</v>
      </c>
      <c r="E42" s="11">
        <f t="shared" si="9"/>
        <v>110</v>
      </c>
      <c r="F42" s="11">
        <f t="shared" si="9"/>
        <v>101</v>
      </c>
      <c r="G42" s="11">
        <f t="shared" si="9"/>
        <v>68</v>
      </c>
      <c r="H42" s="11">
        <f t="shared" si="9"/>
        <v>591</v>
      </c>
      <c r="I42" s="11">
        <f t="shared" si="9"/>
        <v>52</v>
      </c>
      <c r="J42" s="11">
        <f t="shared" si="9"/>
        <v>54</v>
      </c>
      <c r="K42" s="11">
        <f t="shared" si="9"/>
        <v>23</v>
      </c>
      <c r="L42" s="11">
        <f t="shared" si="9"/>
        <v>18</v>
      </c>
      <c r="M42" s="11">
        <f t="shared" si="9"/>
        <v>15</v>
      </c>
      <c r="N42" s="13">
        <f t="shared" si="9"/>
        <v>162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7</v>
      </c>
      <c r="D45" s="27">
        <v>7</v>
      </c>
      <c r="E45" s="27">
        <v>1</v>
      </c>
      <c r="F45" s="27">
        <v>1</v>
      </c>
      <c r="G45" s="27">
        <v>3</v>
      </c>
      <c r="H45" s="11">
        <f>SUM(C45:G45)</f>
        <v>19</v>
      </c>
      <c r="I45" s="27">
        <v>1</v>
      </c>
      <c r="J45" s="27">
        <v>0</v>
      </c>
      <c r="K45" s="27">
        <v>0</v>
      </c>
      <c r="L45" s="27">
        <v>0</v>
      </c>
      <c r="M45" s="27">
        <v>0</v>
      </c>
      <c r="N45" s="13">
        <f>SUM(I45:M45)</f>
        <v>1</v>
      </c>
      <c r="S45" s="28"/>
    </row>
    <row r="46" spans="2:19">
      <c r="B46" s="120" t="s">
        <v>6</v>
      </c>
      <c r="C46" s="121">
        <f t="shared" ref="C46:M46" si="10">SUM(C44:C45)</f>
        <v>7</v>
      </c>
      <c r="D46" s="121">
        <f t="shared" si="10"/>
        <v>7</v>
      </c>
      <c r="E46" s="121">
        <f t="shared" si="10"/>
        <v>1</v>
      </c>
      <c r="F46" s="121">
        <f t="shared" si="10"/>
        <v>1</v>
      </c>
      <c r="G46" s="121">
        <f t="shared" si="10"/>
        <v>3</v>
      </c>
      <c r="H46" s="121">
        <f t="shared" si="10"/>
        <v>19</v>
      </c>
      <c r="I46" s="121">
        <f t="shared" si="10"/>
        <v>1</v>
      </c>
      <c r="J46" s="121">
        <f t="shared" si="10"/>
        <v>0</v>
      </c>
      <c r="K46" s="121">
        <f t="shared" si="10"/>
        <v>0</v>
      </c>
      <c r="L46" s="121">
        <f t="shared" si="10"/>
        <v>0</v>
      </c>
      <c r="M46" s="121">
        <f t="shared" si="10"/>
        <v>0</v>
      </c>
      <c r="N46" s="13">
        <f>SUM(N44:N45)</f>
        <v>1</v>
      </c>
      <c r="S46" s="28"/>
    </row>
    <row r="47" spans="2:19">
      <c r="B47" s="116"/>
      <c r="C47" s="117" t="s">
        <v>226</v>
      </c>
      <c r="D47" s="117" t="s">
        <v>227</v>
      </c>
      <c r="E47" s="117" t="s">
        <v>228</v>
      </c>
      <c r="F47" s="117" t="s">
        <v>229</v>
      </c>
      <c r="G47" s="117" t="s">
        <v>230</v>
      </c>
      <c r="H47" s="118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9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8723</v>
      </c>
      <c r="S48" s="28"/>
    </row>
    <row r="49" spans="2:19">
      <c r="B49" s="26" t="s">
        <v>5</v>
      </c>
      <c r="C49" s="27">
        <v>1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10038</v>
      </c>
      <c r="S49" s="28"/>
    </row>
    <row r="50" spans="2:19" ht="14.25" thickBot="1">
      <c r="B50" s="122" t="s">
        <v>6</v>
      </c>
      <c r="C50" s="123">
        <f t="shared" ref="C50:N50" si="11">SUM(C48:C49)</f>
        <v>1</v>
      </c>
      <c r="D50" s="123">
        <f t="shared" si="11"/>
        <v>0</v>
      </c>
      <c r="E50" s="123">
        <f t="shared" si="11"/>
        <v>0</v>
      </c>
      <c r="F50" s="123">
        <f t="shared" si="11"/>
        <v>0</v>
      </c>
      <c r="G50" s="123">
        <f t="shared" si="11"/>
        <v>0</v>
      </c>
      <c r="H50" s="123">
        <f t="shared" si="11"/>
        <v>1</v>
      </c>
      <c r="I50" s="123">
        <f t="shared" si="11"/>
        <v>0</v>
      </c>
      <c r="J50" s="123">
        <f t="shared" si="11"/>
        <v>0</v>
      </c>
      <c r="K50" s="123">
        <f t="shared" si="11"/>
        <v>0</v>
      </c>
      <c r="L50" s="123">
        <f t="shared" si="11"/>
        <v>0</v>
      </c>
      <c r="M50" s="123">
        <f t="shared" si="11"/>
        <v>0</v>
      </c>
      <c r="N50" s="124">
        <f t="shared" si="11"/>
        <v>18761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2024-01-04T01:43:47Z</cp:lastPrinted>
  <dcterms:created xsi:type="dcterms:W3CDTF">2014-03-31T14:18:16Z</dcterms:created>
  <dcterms:modified xsi:type="dcterms:W3CDTF">2024-02-01T00:12:00Z</dcterms:modified>
</cp:coreProperties>
</file>