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5\"/>
    </mc:Choice>
  </mc:AlternateContent>
  <xr:revisionPtr revIDLastSave="0" documentId="13_ncr:1_{7D3BC5E1-4876-47AA-A4A6-542FD8303207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H45" i="3" l="1"/>
  <c r="H46" i="3" s="1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E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L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D75" i="4"/>
  <c r="F75" i="4"/>
  <c r="H75" i="4"/>
  <c r="I75" i="4"/>
  <c r="I81" i="4" s="1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J42" i="3"/>
  <c r="I42" i="3"/>
  <c r="G42" i="3"/>
  <c r="F42" i="3"/>
  <c r="E42" i="3"/>
  <c r="D42" i="3"/>
  <c r="C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H9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Q24" i="3" s="1"/>
  <c r="H33" i="3"/>
  <c r="N33" i="3"/>
  <c r="H36" i="3"/>
  <c r="N36" i="3"/>
  <c r="H37" i="3"/>
  <c r="N37" i="3"/>
  <c r="H40" i="3"/>
  <c r="H41" i="3"/>
  <c r="N41" i="3"/>
  <c r="H44" i="3"/>
  <c r="X9" i="1"/>
  <c r="Q20" i="3" l="1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H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K82" i="4"/>
  <c r="R6" i="1" s="1"/>
  <c r="L8" i="1" s="1"/>
  <c r="L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Q21" i="3" l="1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R12" i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<sst xmlns="http://schemas.openxmlformats.org/spreadsheetml/2006/main" count="387" uniqueCount="249">
  <si>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</si>
  <si>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</si>
  <si>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</si>
  <si>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</si>
  <si>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</si>
  <si>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</si>
  <si>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</si>
  <si>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</si>
  <si>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</si>
  <si>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</si>
  <si>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</si>
  <si>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</si>
  <si>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</si>
  <si>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</si>
  <si>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</si>
  <si>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</si>
  <si>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</si>
  <si>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</si>
  <si>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</si>
  <si>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</si>
  <si>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</si>
  <si>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</si>
  <si>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</si>
  <si>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</si>
  <si>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</si>
  <si>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</si>
  <si>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</si>
  <si>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</si>
  <si>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</si>
  <si>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</si>
  <si>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</si>
  <si>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</si>
  <si>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</si>
  <si>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</si>
  <si>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</si>
  <si>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</si>
  <si>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</si>
  <si>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</si>
  <si>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</si>
  <si>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</si>
  <si>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</si>
  <si>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</si>
  <si>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</si>
  <si>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</si>
  <si>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</si>
  <si>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</si>
  <si>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</si>
  <si>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</si>
  <si>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</si>
  <si>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</si>
  <si>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</si>
  <si>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</si>
  <si>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</si>
  <si>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</si>
  <si>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</si>
  <si>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</si>
  <si>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</si>
  <si>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</si>
  <si>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</si>
  <si>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</si>
  <si>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</si>
  <si>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</si>
  <si>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</si>
  <si>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</si>
  <si>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</si>
  <si>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</si>
  <si>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</si>
  <si>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</si>
  <si>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</si>
  <si>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</si>
  <si>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</si>
  <si>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</si>
  <si>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</si>
  <si>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</si>
  <si>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</si>
  <si>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</si>
  <si>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</si>
  <si>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</si>
  <si>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</si>
  <si>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</si>
  <si>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</si>
  <si>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</si>
  <si>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</si>
  <si>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</si>
  <si>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</si>
  <si>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</si>
  <si>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</si>
  <si>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</si>
  <si>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</si>
  <si>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</si>
  <si>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</si>
  <si>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</si>
  <si>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</si>
  <si>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</si>
  <si>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</si>
  <si>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</si>
  <si>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</si>
  <si>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</si>
  <si>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</si>
  <si>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</si>
  <si>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</si>
  <si>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</si>
  <si>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</si>
  <si>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</si>
  <si>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</si>
  <si>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</si>
  <si>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</si>
  <si>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</si>
  <si>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</si>
  <si>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</si>
  <si>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</si>
  <si>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</si>
  <si>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</si>
  <si>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</si>
  <si>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</si>
  <si>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</si>
  <si>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</si>
  <si>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</si>
  <si>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</si>
  <si>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</si>
  <si>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</si>
  <si>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</si>
  <si>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</si>
  <si>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</si>
  <si>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</si>
  <si>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</si>
  <si>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</si>
  <si>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</si>
  <si>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</si>
  <si>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</si>
  <si>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</si>
  <si>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</si>
  <si>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</si>
  <si>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</si>
  <si>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</si>
  <si>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</si>
  <si>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</si>
  <si>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</si>
  <si>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</si>
  <si>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</si>
  <si>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</si>
  <si>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</si>
  <si>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</si>
  <si>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</si>
  <si>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</si>
  <si>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</si>
  <si>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</si>
  <si>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</si>
  <si>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</si>
  <si>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</si>
  <si>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</si>
  <si>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</si>
  <si>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</si>
  <si>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</si>
  <si>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</si>
  <si>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</si>
  <si>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</si>
  <si>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</si>
  <si>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</si>
  <si>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</si>
  <si>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</si>
  <si>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</si>
  <si>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</si>
  <si>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</si>
  <si>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</si>
  <si>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</si>
  <si>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</si>
  <si>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</si>
  <si>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</si>
  <si>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</si>
  <si>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</si>
  <si>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</si>
  <si>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</si>
  <si>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</si>
  <si>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</si>
  <si>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</si>
  <si>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</si>
  <si>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</si>
  <si>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</si>
  <si>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</si>
  <si>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</si>
  <si>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</si>
  <si>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</si>
  <si>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</si>
  <si>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</si>
  <si>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</si>
  <si>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</si>
  <si>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</si>
  <si>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</si>
  <si>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</si>
  <si>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</si>
  <si>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</si>
  <si>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</si>
  <si>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</si>
  <si>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</si>
  <si>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</si>
  <si>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</si>
  <si>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</si>
  <si>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</si>
  <si>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</si>
  <si>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</si>
  <si>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</si>
  <si>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</si>
  <si>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</si>
  <si>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</si>
  <si>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</si>
  <si>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</si>
  <si>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</si>
  <si>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</si>
  <si>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</si>
  <si>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</si>
  <si>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</si>
  <si>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</si>
  <si>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</si>
  <si>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</si>
  <si>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</si>
  <si>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</si>
  <si>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</si>
  <si>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</si>
  <si>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</si>
  <si>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</si>
  <si>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</si>
  <si>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</si>
  <si>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</si>
  <si>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</si>
  <si>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</si>
  <si>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</si>
  <si>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</si>
  <si>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</si>
  <si>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</si>
  <si>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</si>
  <si>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</si>
  <si>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</si>
  <si>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</si>
  <si>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</si>
  <si>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</si>
  <si>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</si>
  <si>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</si>
  <si>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</si>
  <si>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</si>
  <si>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</si>
  <si>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</si>
  <si>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</si>
  <si>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（令和６年２月分）</t>
    <rPh sb="1" eb="3">
      <t>レイワ</t>
    </rPh>
    <rPh sb="4" eb="5">
      <t>ネン</t>
    </rPh>
    <rPh sb="6" eb="8">
      <t>ガツブン</t>
    </rPh>
    <phoneticPr fontId="34"/>
  </si>
  <si>
    <t>【令和６年２月末現在】　※　（　）は外国人住民の内数</t>
    <rPh sb="1" eb="3">
      <t>レイワ</t>
    </rPh>
    <rPh sb="6" eb="8">
      <t>ガツマツ</t>
    </rPh>
    <phoneticPr fontId="34"/>
  </si>
  <si>
    <t xml:space="preserve"> 　　　　  令和６年２月末現在</t>
    <rPh sb="7" eb="9">
      <t>レイワ</t>
    </rPh>
    <rPh sb="10" eb="11">
      <t>ネン</t>
    </rPh>
    <phoneticPr fontId="34"/>
  </si>
  <si>
    <t>令和６年２月末現在 ※外国人住民を含む</t>
    <rPh sb="0" eb="2">
      <t>レイワ</t>
    </rPh>
    <rPh sb="3" eb="4">
      <t>ネン</t>
    </rPh>
    <rPh sb="5" eb="7">
      <t>ガツマツ</t>
    </rPh>
    <phoneticPr fontId="34"/>
  </si>
  <si>
    <t>増</t>
    <rPh sb="0" eb="1">
      <t>フ</t>
    </rPh>
    <phoneticPr fontId="34"/>
  </si>
  <si>
    <t>減</t>
    <rPh sb="0" eb="1">
      <t>ゲン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</si>
</sst>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176" fontId="0" fillId="0" borderId="30" xfId="33" applyNumberFormat="1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2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4" fillId="0" borderId="64" xfId="0" applyFont="1" applyBorder="1" applyAlignment="1">
      <alignment vertical="center"/>
    </xf>
    <xf numFmtId="0" fontId="24" fillId="0" borderId="64" xfId="0" applyFont="1" applyBorder="1" applyAlignment="1">
      <alignment horizontal="center" vertical="center"/>
    </xf>
    <xf numFmtId="0" fontId="24" fillId="0" borderId="65" xfId="0" applyFont="1" applyBorder="1" applyAlignment="1">
      <alignment vertical="center"/>
    </xf>
    <xf numFmtId="0" fontId="24" fillId="0" borderId="66" xfId="0" applyFont="1" applyBorder="1" applyAlignment="1">
      <alignment vertical="center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3" fontId="24" fillId="0" borderId="71" xfId="0" applyNumberFormat="1" applyFont="1" applyBorder="1" applyAlignment="1">
      <alignment vertical="center"/>
    </xf>
    <xf numFmtId="0" fontId="24" fillId="0" borderId="72" xfId="0" applyFont="1" applyBorder="1" applyAlignment="1">
      <alignment vertical="center"/>
    </xf>
    <xf numFmtId="3" fontId="24" fillId="0" borderId="66" xfId="0" applyNumberFormat="1" applyFont="1" applyBorder="1" applyAlignment="1">
      <alignment vertical="center"/>
    </xf>
    <xf numFmtId="0" fontId="24" fillId="0" borderId="73" xfId="0" applyFont="1" applyBorder="1" applyAlignment="1">
      <alignment vertical="center"/>
    </xf>
    <xf numFmtId="0" fontId="24" fillId="0" borderId="71" xfId="0" applyFont="1" applyBorder="1" applyAlignment="1">
      <alignment vertical="center"/>
    </xf>
    <xf numFmtId="3" fontId="24" fillId="0" borderId="74" xfId="0" applyNumberFormat="1" applyFont="1" applyBorder="1" applyAlignment="1">
      <alignment vertical="center"/>
    </xf>
    <xf numFmtId="176" fontId="24" fillId="0" borderId="75" xfId="0" applyNumberFormat="1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0" fontId="24" fillId="0" borderId="76" xfId="0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3" fontId="24" fillId="0" borderId="76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3" fontId="24" fillId="0" borderId="79" xfId="0" applyNumberFormat="1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AG9" sqref="AG9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1:31" ht="17.100000000000001" customHeight="1">
      <c r="B1" s="2" t="s">
        <v>0</v>
      </c>
      <c r="C1" s="3"/>
      <c r="D1" s="3"/>
      <c r="E1" s="3"/>
      <c r="G1" s="174" t="s">
        <v>243</v>
      </c>
      <c r="H1" s="174"/>
      <c r="I1" s="174"/>
      <c r="J1" s="174"/>
      <c r="K1" s="174"/>
      <c r="L1" s="174"/>
    </row>
    <row r="2" spans="1:31" ht="17.100000000000001" customHeight="1"/>
    <row r="3" spans="1:31" ht="17.100000000000001" customHeight="1" thickBot="1">
      <c r="B3" s="4" t="s">
        <v>1</v>
      </c>
      <c r="V3" s="187" t="s">
        <v>244</v>
      </c>
      <c r="W3" s="187"/>
      <c r="X3" s="187"/>
      <c r="Y3" s="187"/>
      <c r="Z3" s="187"/>
      <c r="AA3" s="187"/>
      <c r="AB3" s="187"/>
      <c r="AC3" s="187"/>
    </row>
    <row r="4" spans="1:31" ht="17.100000000000001" customHeight="1" thickBot="1">
      <c r="B4" s="5"/>
      <c r="C4" s="6"/>
      <c r="D4" s="175" t="s">
        <v>2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7"/>
      <c r="Y4" s="178" t="s">
        <v>3</v>
      </c>
      <c r="Z4" s="179"/>
      <c r="AA4" s="179"/>
      <c r="AB4" s="179"/>
      <c r="AC4" s="180"/>
    </row>
    <row r="5" spans="1:31" s="4" customFormat="1" ht="27" customHeight="1" thickBot="1">
      <c r="B5" s="7"/>
      <c r="C5" s="8"/>
      <c r="D5" s="181" t="s">
        <v>4</v>
      </c>
      <c r="E5" s="182"/>
      <c r="F5" s="182"/>
      <c r="G5" s="182"/>
      <c r="H5" s="182"/>
      <c r="I5" s="182"/>
      <c r="J5" s="182"/>
      <c r="K5" s="183"/>
      <c r="L5" s="181" t="s">
        <v>5</v>
      </c>
      <c r="M5" s="182"/>
      <c r="N5" s="182"/>
      <c r="O5" s="182"/>
      <c r="P5" s="182"/>
      <c r="Q5" s="182"/>
      <c r="R5" s="182"/>
      <c r="S5" s="183"/>
      <c r="T5" s="181" t="s">
        <v>6</v>
      </c>
      <c r="U5" s="182"/>
      <c r="V5" s="182"/>
      <c r="W5" s="182"/>
      <c r="X5" s="183"/>
      <c r="Y5" s="184" t="s">
        <v>212</v>
      </c>
      <c r="Z5" s="185"/>
      <c r="AA5" s="185"/>
      <c r="AB5" s="185"/>
      <c r="AC5" s="186"/>
    </row>
    <row r="6" spans="1:31" ht="17.100000000000001" customHeight="1">
      <c r="B6" s="100"/>
      <c r="D6" s="188"/>
      <c r="E6" s="189"/>
      <c r="G6" s="9" t="s">
        <v>7</v>
      </c>
      <c r="H6" s="156">
        <f>条町名別人口統計表!H82</f>
        <v>7669</v>
      </c>
      <c r="I6" s="156"/>
      <c r="J6" s="190">
        <f>条町名別人口統計表!I82</f>
        <v>43</v>
      </c>
      <c r="K6" s="158"/>
      <c r="L6" s="188"/>
      <c r="M6" s="189"/>
      <c r="O6" s="9" t="s">
        <v>7</v>
      </c>
      <c r="P6" s="156">
        <f>条町名別人口統計表!J82</f>
        <v>8932</v>
      </c>
      <c r="Q6" s="156"/>
      <c r="R6" s="190">
        <f>条町名別人口統計表!K82</f>
        <v>57</v>
      </c>
      <c r="S6" s="158"/>
      <c r="T6" s="100"/>
      <c r="V6" s="9" t="s">
        <v>7</v>
      </c>
      <c r="W6" s="115">
        <f t="shared" ref="W6:W11" si="0">SUM(H6+P6)</f>
        <v>16601</v>
      </c>
      <c r="X6" s="139">
        <f t="shared" ref="X6:X11" si="1">SUM(J6+R6)</f>
        <v>100</v>
      </c>
      <c r="Y6" s="100"/>
      <c r="AA6" s="9" t="s">
        <v>7</v>
      </c>
      <c r="AB6" s="107">
        <f>条町名別人口統計表!C82</f>
        <v>9150</v>
      </c>
      <c r="AC6" s="114">
        <f>条町名別人口統計表!F82</f>
        <v>80</v>
      </c>
    </row>
    <row r="7" spans="1:31" ht="17.100000000000001" customHeight="1">
      <c r="B7" s="159" t="s">
        <v>8</v>
      </c>
      <c r="C7" s="160"/>
      <c r="D7" s="161">
        <f>SUM(H6:I8)</f>
        <v>8654</v>
      </c>
      <c r="E7" s="162"/>
      <c r="F7" s="109"/>
      <c r="G7" s="9" t="s">
        <v>9</v>
      </c>
      <c r="H7" s="154">
        <f>条町名別人口統計表!H83</f>
        <v>716</v>
      </c>
      <c r="I7" s="154"/>
      <c r="J7" s="163">
        <f>条町名別人口統計表!I83</f>
        <v>1</v>
      </c>
      <c r="K7" s="152"/>
      <c r="L7" s="161">
        <f>SUM(P6:Q8)</f>
        <v>9989</v>
      </c>
      <c r="M7" s="162"/>
      <c r="N7" s="109"/>
      <c r="O7" s="9" t="s">
        <v>9</v>
      </c>
      <c r="P7" s="154">
        <f>条町名別人口統計表!J83</f>
        <v>761</v>
      </c>
      <c r="Q7" s="154"/>
      <c r="R7" s="163">
        <f>条町名別人口統計表!K83</f>
        <v>8</v>
      </c>
      <c r="S7" s="152"/>
      <c r="T7" s="108">
        <f>SUM(W6:W8)</f>
        <v>18643</v>
      </c>
      <c r="U7" s="109"/>
      <c r="V7" s="9" t="s">
        <v>9</v>
      </c>
      <c r="W7" s="115">
        <f>SUM(H7+P7)</f>
        <v>1477</v>
      </c>
      <c r="X7" s="125">
        <f t="shared" si="1"/>
        <v>9</v>
      </c>
      <c r="Y7" s="108">
        <f>SUM(AB6:AB8)</f>
        <v>10298</v>
      </c>
      <c r="Z7" s="109"/>
      <c r="AA7" s="9" t="s">
        <v>9</v>
      </c>
      <c r="AB7" s="115">
        <f>条町名別人口統計表!C83</f>
        <v>851</v>
      </c>
      <c r="AC7" s="111">
        <f>条町名別人口統計表!F83</f>
        <v>8</v>
      </c>
    </row>
    <row r="8" spans="1:31" ht="17.100000000000001" customHeight="1">
      <c r="B8" s="101"/>
      <c r="C8" s="102"/>
      <c r="D8" s="167">
        <f>SUM(J6:K8)</f>
        <v>46</v>
      </c>
      <c r="E8" s="168"/>
      <c r="F8" s="113"/>
      <c r="G8" s="9" t="s">
        <v>10</v>
      </c>
      <c r="H8" s="154">
        <f>条町名別人口統計表!H84</f>
        <v>269</v>
      </c>
      <c r="I8" s="154"/>
      <c r="J8" s="163">
        <f>条町名別人口統計表!I84</f>
        <v>2</v>
      </c>
      <c r="K8" s="152"/>
      <c r="L8" s="167">
        <f>SUM(R6:S8)</f>
        <v>71</v>
      </c>
      <c r="M8" s="168"/>
      <c r="N8" s="113"/>
      <c r="O8" s="9" t="s">
        <v>10</v>
      </c>
      <c r="P8" s="154">
        <f>条町名別人口統計表!J84</f>
        <v>296</v>
      </c>
      <c r="Q8" s="154"/>
      <c r="R8" s="163">
        <f>条町名別人口統計表!K84</f>
        <v>6</v>
      </c>
      <c r="S8" s="152"/>
      <c r="T8" s="112">
        <f>SUM(X6:X8)</f>
        <v>117</v>
      </c>
      <c r="U8" s="113"/>
      <c r="V8" s="9" t="s">
        <v>10</v>
      </c>
      <c r="W8" s="115">
        <f t="shared" si="0"/>
        <v>565</v>
      </c>
      <c r="X8" s="125">
        <f t="shared" si="1"/>
        <v>8</v>
      </c>
      <c r="Y8" s="112">
        <f>SUM(AC6:AC8)</f>
        <v>90</v>
      </c>
      <c r="Z8" s="113"/>
      <c r="AA8" s="9" t="s">
        <v>10</v>
      </c>
      <c r="AB8" s="110">
        <f>条町名別人口統計表!C84</f>
        <v>297</v>
      </c>
      <c r="AC8" s="111">
        <f>条町名別人口統計表!F84</f>
        <v>2</v>
      </c>
    </row>
    <row r="9" spans="1:31" ht="17.100000000000001" customHeight="1">
      <c r="B9" s="103"/>
      <c r="C9" s="104"/>
      <c r="D9" s="172"/>
      <c r="E9" s="173"/>
      <c r="G9" s="9" t="s">
        <v>7</v>
      </c>
      <c r="H9" s="169">
        <v>7696</v>
      </c>
      <c r="I9" s="169"/>
      <c r="J9" s="170">
        <v>45</v>
      </c>
      <c r="K9" s="171"/>
      <c r="L9" s="172"/>
      <c r="M9" s="173"/>
      <c r="O9" s="9" t="s">
        <v>7</v>
      </c>
      <c r="P9" s="169">
        <v>8962</v>
      </c>
      <c r="Q9" s="169"/>
      <c r="R9" s="170">
        <v>56</v>
      </c>
      <c r="S9" s="171"/>
      <c r="T9" s="140"/>
      <c r="V9" s="9" t="s">
        <v>7</v>
      </c>
      <c r="W9" s="115">
        <f t="shared" si="0"/>
        <v>16658</v>
      </c>
      <c r="X9" s="125">
        <f t="shared" si="1"/>
        <v>101</v>
      </c>
      <c r="Y9" s="140"/>
      <c r="AA9" s="9" t="s">
        <v>7</v>
      </c>
      <c r="AB9" s="93">
        <v>9172</v>
      </c>
      <c r="AC9" s="147">
        <v>81</v>
      </c>
    </row>
    <row r="10" spans="1:31" ht="17.100000000000001" customHeight="1">
      <c r="B10" s="159" t="s">
        <v>11</v>
      </c>
      <c r="C10" s="160"/>
      <c r="D10" s="161">
        <f>SUM(H9:I11)</f>
        <v>8687</v>
      </c>
      <c r="E10" s="162"/>
      <c r="F10" s="109"/>
      <c r="G10" s="9" t="s">
        <v>9</v>
      </c>
      <c r="H10" s="169">
        <v>722</v>
      </c>
      <c r="I10" s="169"/>
      <c r="J10" s="170">
        <v>1</v>
      </c>
      <c r="K10" s="171"/>
      <c r="L10" s="161">
        <f>SUM(P9:Q11)</f>
        <v>10022</v>
      </c>
      <c r="M10" s="162"/>
      <c r="N10" s="109"/>
      <c r="O10" s="9" t="s">
        <v>9</v>
      </c>
      <c r="P10" s="169">
        <v>764</v>
      </c>
      <c r="Q10" s="169"/>
      <c r="R10" s="170">
        <v>8</v>
      </c>
      <c r="S10" s="171"/>
      <c r="T10" s="108">
        <f>D10+L10</f>
        <v>18709</v>
      </c>
      <c r="U10" s="109"/>
      <c r="V10" s="9" t="s">
        <v>9</v>
      </c>
      <c r="W10" s="115">
        <f t="shared" si="0"/>
        <v>1486</v>
      </c>
      <c r="X10" s="125">
        <f t="shared" si="1"/>
        <v>9</v>
      </c>
      <c r="Y10" s="108">
        <f>SUM(AB9:AB11)</f>
        <v>10323</v>
      </c>
      <c r="Z10" s="109"/>
      <c r="AA10" s="9" t="s">
        <v>9</v>
      </c>
      <c r="AB10" s="93">
        <v>856</v>
      </c>
      <c r="AC10" s="137">
        <v>8</v>
      </c>
    </row>
    <row r="11" spans="1:31" ht="17.100000000000001" customHeight="1">
      <c r="B11" s="101"/>
      <c r="C11" s="102"/>
      <c r="D11" s="167">
        <f>SUM(J9:K11)</f>
        <v>48</v>
      </c>
      <c r="E11" s="168"/>
      <c r="F11" s="113"/>
      <c r="G11" s="9" t="s">
        <v>10</v>
      </c>
      <c r="H11" s="169">
        <v>269</v>
      </c>
      <c r="I11" s="169"/>
      <c r="J11" s="170">
        <v>2</v>
      </c>
      <c r="K11" s="171"/>
      <c r="L11" s="167">
        <f>SUM(R9:S11)</f>
        <v>70</v>
      </c>
      <c r="M11" s="168"/>
      <c r="N11" s="113"/>
      <c r="O11" s="9" t="s">
        <v>10</v>
      </c>
      <c r="P11" s="169">
        <v>296</v>
      </c>
      <c r="Q11" s="169"/>
      <c r="R11" s="170">
        <v>6</v>
      </c>
      <c r="S11" s="171"/>
      <c r="T11" s="112">
        <f>D11+L11</f>
        <v>118</v>
      </c>
      <c r="U11" s="113"/>
      <c r="V11" s="9" t="s">
        <v>10</v>
      </c>
      <c r="W11" s="115">
        <f t="shared" si="0"/>
        <v>565</v>
      </c>
      <c r="X11" s="125">
        <f t="shared" si="1"/>
        <v>8</v>
      </c>
      <c r="Y11" s="112">
        <f>SUM(AC9:AC11)</f>
        <v>91</v>
      </c>
      <c r="Z11" s="113"/>
      <c r="AA11" s="9" t="s">
        <v>10</v>
      </c>
      <c r="AB11" s="138">
        <v>295</v>
      </c>
      <c r="AC11" s="137">
        <v>2</v>
      </c>
    </row>
    <row r="12" spans="1:31" ht="17.100000000000001" customHeight="1">
      <c r="B12" s="103"/>
      <c r="C12" s="104"/>
      <c r="D12" s="172"/>
      <c r="E12" s="173"/>
      <c r="G12" s="9" t="s">
        <v>7</v>
      </c>
      <c r="H12" s="154">
        <f>H6-H9</f>
        <v>-27</v>
      </c>
      <c r="I12" s="154"/>
      <c r="J12" s="163">
        <f>J6-J9</f>
        <v>-2</v>
      </c>
      <c r="K12" s="152"/>
      <c r="L12" s="172"/>
      <c r="M12" s="173"/>
      <c r="O12" s="9" t="s">
        <v>7</v>
      </c>
      <c r="P12" s="154">
        <f>P6-P9</f>
        <v>-30</v>
      </c>
      <c r="Q12" s="154"/>
      <c r="R12" s="163">
        <f>R6-R9</f>
        <v>1</v>
      </c>
      <c r="S12" s="152"/>
      <c r="T12" s="140"/>
      <c r="V12" s="9" t="s">
        <v>7</v>
      </c>
      <c r="W12" s="115">
        <f>W6-W9</f>
        <v>-57</v>
      </c>
      <c r="X12" s="125">
        <f t="shared" ref="W12:X14" si="2">X6-X9</f>
        <v>-1</v>
      </c>
      <c r="Y12" s="140"/>
      <c r="AA12" s="9" t="s">
        <v>7</v>
      </c>
      <c r="AB12" s="115">
        <f>AB6-AB9</f>
        <v>-22</v>
      </c>
      <c r="AC12" s="111">
        <f t="shared" ref="AB12:AC14" si="3">AC6-AC9</f>
        <v>-1</v>
      </c>
    </row>
    <row r="13" spans="1:31" ht="17.100000000000001" customHeight="1">
      <c r="B13" s="159" t="s">
        <v>12</v>
      </c>
      <c r="C13" s="160"/>
      <c r="D13" s="161">
        <f>D7-D10</f>
        <v>-33</v>
      </c>
      <c r="E13" s="162"/>
      <c r="F13" s="109"/>
      <c r="G13" s="9" t="s">
        <v>9</v>
      </c>
      <c r="H13" s="154">
        <f>H7-H10</f>
        <v>-6</v>
      </c>
      <c r="I13" s="154"/>
      <c r="J13" s="163">
        <f>J7-J10</f>
        <v>0</v>
      </c>
      <c r="K13" s="152"/>
      <c r="L13" s="161">
        <f>L7-L10</f>
        <v>-33</v>
      </c>
      <c r="M13" s="162"/>
      <c r="N13" s="109"/>
      <c r="O13" s="9" t="s">
        <v>9</v>
      </c>
      <c r="P13" s="154">
        <f>P7-P10</f>
        <v>-3</v>
      </c>
      <c r="Q13" s="154"/>
      <c r="R13" s="163">
        <f>R7-R10</f>
        <v>0</v>
      </c>
      <c r="S13" s="152"/>
      <c r="T13" s="108">
        <f>T7-T10</f>
        <v>-66</v>
      </c>
      <c r="U13" s="109"/>
      <c r="V13" s="9" t="s">
        <v>9</v>
      </c>
      <c r="W13" s="115">
        <f t="shared" si="2"/>
        <v>-9</v>
      </c>
      <c r="X13" s="125">
        <f t="shared" si="2"/>
        <v>0</v>
      </c>
      <c r="Y13" s="108">
        <f>Y7-Y10</f>
        <v>-25</v>
      </c>
      <c r="Z13" s="109"/>
      <c r="AA13" s="9" t="s">
        <v>9</v>
      </c>
      <c r="AB13" s="115">
        <f t="shared" si="3"/>
        <v>-5</v>
      </c>
      <c r="AC13" s="111">
        <f t="shared" si="3"/>
        <v>0</v>
      </c>
      <c r="AE13" s="1" t="s">
        <v>211</v>
      </c>
    </row>
    <row r="14" spans="1:31" ht="17.100000000000001" customHeight="1" thickBot="1">
      <c r="B14" s="105"/>
      <c r="C14" s="106"/>
      <c r="D14" s="164">
        <f>D8-D11</f>
        <v>-2</v>
      </c>
      <c r="E14" s="165"/>
      <c r="F14" s="106"/>
      <c r="G14" s="10" t="s">
        <v>10</v>
      </c>
      <c r="H14" s="149">
        <f>H8-H11</f>
        <v>0</v>
      </c>
      <c r="I14" s="149"/>
      <c r="J14" s="166">
        <f>J8-J11</f>
        <v>0</v>
      </c>
      <c r="K14" s="151"/>
      <c r="L14" s="164">
        <f>L8-L11</f>
        <v>1</v>
      </c>
      <c r="M14" s="165"/>
      <c r="N14" s="106"/>
      <c r="O14" s="10" t="s">
        <v>10</v>
      </c>
      <c r="P14" s="149">
        <f>P8-P11</f>
        <v>0</v>
      </c>
      <c r="Q14" s="149"/>
      <c r="R14" s="166">
        <f>R8-R11</f>
        <v>0</v>
      </c>
      <c r="S14" s="151"/>
      <c r="T14" s="141">
        <f>T8-T11</f>
        <v>-1</v>
      </c>
      <c r="U14" s="106"/>
      <c r="V14" s="10" t="s">
        <v>10</v>
      </c>
      <c r="W14" s="142">
        <f t="shared" si="2"/>
        <v>0</v>
      </c>
      <c r="X14" s="134">
        <f t="shared" si="2"/>
        <v>0</v>
      </c>
      <c r="Y14" s="143">
        <f>SUM(AC12:AC14)</f>
        <v>-1</v>
      </c>
      <c r="Z14" s="106"/>
      <c r="AA14" s="10" t="s">
        <v>10</v>
      </c>
      <c r="AB14" s="142">
        <f t="shared" si="3"/>
        <v>2</v>
      </c>
      <c r="AC14" s="136">
        <f t="shared" si="3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144"/>
      <c r="C17" s="145"/>
      <c r="D17" s="208" t="s">
        <v>4</v>
      </c>
      <c r="E17" s="209"/>
      <c r="F17" s="209"/>
      <c r="G17" s="210" t="s">
        <v>5</v>
      </c>
      <c r="H17" s="210"/>
      <c r="I17" s="210"/>
      <c r="J17" s="210"/>
      <c r="K17" s="210"/>
      <c r="L17" s="210" t="s">
        <v>6</v>
      </c>
      <c r="M17" s="210"/>
      <c r="N17" s="211"/>
    </row>
    <row r="18" spans="1:14" customFormat="1" ht="15.6" customHeight="1">
      <c r="A18" s="1"/>
      <c r="B18" s="204"/>
      <c r="C18" s="131" t="s">
        <v>237</v>
      </c>
      <c r="D18" s="212">
        <v>11</v>
      </c>
      <c r="E18" s="127">
        <v>0</v>
      </c>
      <c r="F18" s="130"/>
      <c r="G18" s="131"/>
      <c r="H18" s="156">
        <v>9</v>
      </c>
      <c r="I18" s="156"/>
      <c r="J18" s="157">
        <v>2</v>
      </c>
      <c r="K18" s="157"/>
      <c r="L18" s="126">
        <v>20</v>
      </c>
      <c r="M18" s="148">
        <v>2</v>
      </c>
      <c r="N18" s="213"/>
    </row>
    <row r="19" spans="1:14" customFormat="1" ht="15.6" customHeight="1">
      <c r="A19" s="1"/>
      <c r="B19" s="205" t="s">
        <v>13</v>
      </c>
      <c r="C19" s="131" t="s">
        <v>238</v>
      </c>
      <c r="D19" s="212">
        <v>0</v>
      </c>
      <c r="E19" s="127">
        <v>0</v>
      </c>
      <c r="F19" s="130"/>
      <c r="G19" s="131"/>
      <c r="H19" s="154">
        <v>3</v>
      </c>
      <c r="I19" s="154"/>
      <c r="J19" s="155">
        <v>0</v>
      </c>
      <c r="K19" s="155"/>
      <c r="L19" s="126">
        <v>3</v>
      </c>
      <c r="M19" s="125">
        <v>0</v>
      </c>
      <c r="N19" s="213"/>
    </row>
    <row r="20" spans="1:14" customFormat="1" ht="15.6" customHeight="1">
      <c r="A20" s="1"/>
      <c r="B20" s="205" t="s">
        <v>247</v>
      </c>
      <c r="C20" s="131" t="s">
        <v>239</v>
      </c>
      <c r="D20" s="212">
        <v>0</v>
      </c>
      <c r="E20" s="127">
        <v>0</v>
      </c>
      <c r="F20" s="130"/>
      <c r="G20" s="131"/>
      <c r="H20" s="154">
        <v>1</v>
      </c>
      <c r="I20" s="154"/>
      <c r="J20" s="155">
        <v>1</v>
      </c>
      <c r="K20" s="155"/>
      <c r="L20" s="126">
        <v>1</v>
      </c>
      <c r="M20" s="125">
        <v>1</v>
      </c>
      <c r="N20" s="213"/>
    </row>
    <row r="21" spans="1:14" customFormat="1" ht="15.6" customHeight="1" thickBot="1">
      <c r="A21" s="1"/>
      <c r="B21" s="204"/>
      <c r="C21" s="133" t="s">
        <v>240</v>
      </c>
      <c r="D21" s="214">
        <v>11</v>
      </c>
      <c r="E21" s="129">
        <v>0</v>
      </c>
      <c r="F21" s="132"/>
      <c r="G21" s="133"/>
      <c r="H21" s="149">
        <v>13</v>
      </c>
      <c r="I21" s="149"/>
      <c r="J21" s="150">
        <v>3</v>
      </c>
      <c r="K21" s="150"/>
      <c r="L21" s="128">
        <v>24</v>
      </c>
      <c r="M21" s="134">
        <v>3</v>
      </c>
      <c r="N21" s="215"/>
    </row>
    <row r="22" spans="1:14" customFormat="1" ht="15.6" customHeight="1">
      <c r="A22" s="1"/>
      <c r="B22" s="206"/>
      <c r="C22" s="130"/>
      <c r="D22" s="216"/>
      <c r="E22" s="130"/>
      <c r="F22" s="130"/>
      <c r="G22" s="130"/>
      <c r="H22" s="153"/>
      <c r="I22" s="153"/>
      <c r="J22" s="153"/>
      <c r="K22" s="153"/>
      <c r="L22" s="130"/>
      <c r="M22" s="130"/>
      <c r="N22" s="213"/>
    </row>
    <row r="23" spans="1:14" customFormat="1" ht="15.6" customHeight="1">
      <c r="A23" s="1"/>
      <c r="B23" s="204"/>
      <c r="C23" s="131" t="s">
        <v>241</v>
      </c>
      <c r="D23" s="212">
        <v>33</v>
      </c>
      <c r="E23" s="127">
        <v>2</v>
      </c>
      <c r="F23" s="130"/>
      <c r="G23" s="131"/>
      <c r="H23" s="154">
        <v>25</v>
      </c>
      <c r="I23" s="154"/>
      <c r="J23" s="155">
        <v>2</v>
      </c>
      <c r="K23" s="155"/>
      <c r="L23" s="126">
        <v>58</v>
      </c>
      <c r="M23" s="125">
        <v>4</v>
      </c>
      <c r="N23" s="213"/>
    </row>
    <row r="24" spans="1:14" customFormat="1" ht="15.6" customHeight="1">
      <c r="A24" s="1"/>
      <c r="B24" s="205" t="s">
        <v>14</v>
      </c>
      <c r="C24" s="131" t="s">
        <v>242</v>
      </c>
      <c r="D24" s="212">
        <v>11</v>
      </c>
      <c r="E24" s="127">
        <v>0</v>
      </c>
      <c r="F24" s="130"/>
      <c r="G24" s="131"/>
      <c r="H24" s="154">
        <v>21</v>
      </c>
      <c r="I24" s="154"/>
      <c r="J24" s="155">
        <v>0</v>
      </c>
      <c r="K24" s="155"/>
      <c r="L24" s="126">
        <v>32</v>
      </c>
      <c r="M24" s="125">
        <v>0</v>
      </c>
      <c r="N24" s="213"/>
    </row>
    <row r="25" spans="1:14" customFormat="1" ht="15.6" customHeight="1">
      <c r="A25" s="1"/>
      <c r="B25" s="205" t="s">
        <v>248</v>
      </c>
      <c r="C25" s="131" t="s">
        <v>239</v>
      </c>
      <c r="D25" s="212">
        <v>0</v>
      </c>
      <c r="E25" s="127">
        <v>0</v>
      </c>
      <c r="F25" s="130"/>
      <c r="G25" s="131"/>
      <c r="H25" s="154">
        <v>0</v>
      </c>
      <c r="I25" s="154"/>
      <c r="J25" s="155">
        <v>0</v>
      </c>
      <c r="K25" s="155"/>
      <c r="L25" s="126">
        <v>0</v>
      </c>
      <c r="M25" s="125">
        <v>0</v>
      </c>
      <c r="N25" s="213"/>
    </row>
    <row r="26" spans="1:14" customFormat="1" ht="15.6" customHeight="1" thickBot="1">
      <c r="A26" s="1"/>
      <c r="B26" s="207"/>
      <c r="C26" s="133" t="s">
        <v>240</v>
      </c>
      <c r="D26" s="214">
        <v>44</v>
      </c>
      <c r="E26" s="129">
        <v>2</v>
      </c>
      <c r="F26" s="132"/>
      <c r="G26" s="133"/>
      <c r="H26" s="149">
        <v>46</v>
      </c>
      <c r="I26" s="149"/>
      <c r="J26" s="150">
        <v>2</v>
      </c>
      <c r="K26" s="150"/>
      <c r="L26" s="128">
        <v>90</v>
      </c>
      <c r="M26" s="129">
        <v>4</v>
      </c>
      <c r="N26" s="215"/>
    </row>
    <row r="27" spans="1:14" customFormat="1" ht="15.6" customHeight="1">
      <c r="A27" s="1"/>
      <c r="B27" s="135"/>
      <c r="C27" s="130"/>
      <c r="D27" s="212"/>
      <c r="E27" s="115"/>
      <c r="F27" s="130"/>
      <c r="G27" s="130"/>
      <c r="H27" s="153"/>
      <c r="I27" s="153"/>
      <c r="J27" s="153"/>
      <c r="K27" s="153"/>
      <c r="L27" s="130"/>
      <c r="M27" s="130"/>
      <c r="N27" s="213"/>
    </row>
    <row r="28" spans="1:14" customFormat="1" ht="15.6" customHeight="1" thickBot="1">
      <c r="A28" s="1"/>
      <c r="B28" s="146" t="s">
        <v>214</v>
      </c>
      <c r="C28" s="132"/>
      <c r="D28" s="217">
        <v>-33</v>
      </c>
      <c r="E28" s="218">
        <v>-2</v>
      </c>
      <c r="F28" s="219"/>
      <c r="G28" s="220"/>
      <c r="H28" s="221">
        <v>-33</v>
      </c>
      <c r="I28" s="221"/>
      <c r="J28" s="222">
        <v>1</v>
      </c>
      <c r="K28" s="222"/>
      <c r="L28" s="223">
        <v>-66</v>
      </c>
      <c r="M28" s="224">
        <v>-1</v>
      </c>
      <c r="N28" s="225"/>
    </row>
    <row r="64863" ht="14.1" customHeight="1"/>
    <row r="65516" ht="14.1" customHeight="1"/>
  </sheetData>
  <sheetProtection selectLockedCells="1" selectUnlockedCells="1"/>
  <mergeCells count="90">
    <mergeCell ref="G1:L1"/>
    <mergeCell ref="D4:X4"/>
    <mergeCell ref="Y4:AC4"/>
    <mergeCell ref="D5:K5"/>
    <mergeCell ref="L5:S5"/>
    <mergeCell ref="T5:X5"/>
    <mergeCell ref="Y5:AC5"/>
    <mergeCell ref="V3:AC3"/>
    <mergeCell ref="D6:E6"/>
    <mergeCell ref="H6:I6"/>
    <mergeCell ref="J6:K6"/>
    <mergeCell ref="L6:M6"/>
    <mergeCell ref="P6:Q6"/>
    <mergeCell ref="R6:S6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H25:I25"/>
    <mergeCell ref="J25:K25"/>
    <mergeCell ref="H24:I24"/>
    <mergeCell ref="J24:K24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AH14" sqref="AH14"/>
      <selection pane="topRight" activeCell="AH14" sqref="AH14"/>
      <selection pane="bottomLeft" activeCell="AH14" sqref="AH14"/>
      <selection pane="bottomRight" activeCell="AH14" sqref="AH14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7" t="s">
        <v>245</v>
      </c>
      <c r="K1" s="197"/>
      <c r="L1" s="197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195" t="s">
        <v>17</v>
      </c>
      <c r="C3" s="196" t="s">
        <v>18</v>
      </c>
      <c r="D3" s="196"/>
      <c r="E3" s="196"/>
      <c r="F3" s="196"/>
      <c r="G3" s="196"/>
      <c r="H3" s="196" t="s">
        <v>4</v>
      </c>
      <c r="I3" s="196"/>
      <c r="J3" s="196" t="s">
        <v>5</v>
      </c>
      <c r="K3" s="196"/>
      <c r="L3" s="198" t="s">
        <v>6</v>
      </c>
      <c r="M3" s="198"/>
    </row>
    <row r="4" spans="2:13" ht="22.5">
      <c r="B4" s="195"/>
      <c r="C4" s="56" t="s">
        <v>19</v>
      </c>
      <c r="D4" s="57" t="s">
        <v>20</v>
      </c>
      <c r="E4" s="58" t="s">
        <v>21</v>
      </c>
      <c r="F4" s="59" t="s">
        <v>22</v>
      </c>
      <c r="G4" s="60" t="s">
        <v>23</v>
      </c>
      <c r="H4" s="56" t="s">
        <v>19</v>
      </c>
      <c r="I4" s="36" t="s">
        <v>20</v>
      </c>
      <c r="J4" s="56" t="s">
        <v>19</v>
      </c>
      <c r="K4" s="36" t="s">
        <v>20</v>
      </c>
      <c r="L4" s="56" t="s">
        <v>19</v>
      </c>
      <c r="M4" s="37" t="s">
        <v>20</v>
      </c>
    </row>
    <row r="5" spans="2:13" ht="14.25" customHeight="1">
      <c r="B5" s="48" t="s">
        <v>24</v>
      </c>
      <c r="C5" s="27">
        <v>301</v>
      </c>
      <c r="D5" s="49">
        <v>4</v>
      </c>
      <c r="E5" s="50"/>
      <c r="F5" s="50">
        <v>0</v>
      </c>
      <c r="G5" s="51"/>
      <c r="H5" s="27">
        <v>232</v>
      </c>
      <c r="I5" s="27">
        <v>0</v>
      </c>
      <c r="J5" s="27">
        <v>277</v>
      </c>
      <c r="K5" s="49">
        <v>4</v>
      </c>
      <c r="L5" s="12">
        <f t="shared" ref="L5:L36" si="0">H5+J5</f>
        <v>509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499</v>
      </c>
      <c r="D6" s="49">
        <v>5</v>
      </c>
      <c r="E6" s="50"/>
      <c r="F6" s="50">
        <v>2</v>
      </c>
      <c r="G6" s="51"/>
      <c r="H6" s="27">
        <v>358</v>
      </c>
      <c r="I6" s="27">
        <v>1</v>
      </c>
      <c r="J6" s="27">
        <v>457</v>
      </c>
      <c r="K6" s="49">
        <v>4</v>
      </c>
      <c r="L6" s="12">
        <f t="shared" si="0"/>
        <v>815</v>
      </c>
      <c r="M6" s="13">
        <f t="shared" si="1"/>
        <v>5</v>
      </c>
    </row>
    <row r="7" spans="2:13" ht="14.25" customHeight="1">
      <c r="B7" s="48" t="s">
        <v>26</v>
      </c>
      <c r="C7" s="27">
        <v>335</v>
      </c>
      <c r="D7" s="49">
        <v>3</v>
      </c>
      <c r="E7" s="50"/>
      <c r="F7" s="50">
        <v>0</v>
      </c>
      <c r="G7" s="51"/>
      <c r="H7" s="27">
        <v>233</v>
      </c>
      <c r="I7" s="27">
        <v>2</v>
      </c>
      <c r="J7" s="27">
        <v>273</v>
      </c>
      <c r="K7" s="49">
        <v>2</v>
      </c>
      <c r="L7" s="12">
        <f t="shared" si="0"/>
        <v>506</v>
      </c>
      <c r="M7" s="13">
        <f t="shared" si="1"/>
        <v>4</v>
      </c>
    </row>
    <row r="8" spans="2:13" ht="14.25" customHeight="1">
      <c r="B8" s="48" t="s">
        <v>27</v>
      </c>
      <c r="C8" s="27">
        <v>360</v>
      </c>
      <c r="D8" s="49">
        <v>2</v>
      </c>
      <c r="E8" s="50"/>
      <c r="F8" s="50">
        <v>0</v>
      </c>
      <c r="G8" s="51"/>
      <c r="H8" s="27">
        <v>264</v>
      </c>
      <c r="I8" s="27">
        <v>1</v>
      </c>
      <c r="J8" s="27">
        <v>299</v>
      </c>
      <c r="K8" s="49">
        <v>1</v>
      </c>
      <c r="L8" s="12">
        <f t="shared" si="0"/>
        <v>563</v>
      </c>
      <c r="M8" s="13">
        <f t="shared" si="1"/>
        <v>2</v>
      </c>
    </row>
    <row r="9" spans="2:13" ht="14.25" customHeight="1">
      <c r="B9" s="48" t="s">
        <v>236</v>
      </c>
      <c r="C9" s="27">
        <v>317</v>
      </c>
      <c r="D9" s="49">
        <v>3</v>
      </c>
      <c r="E9" s="50"/>
      <c r="F9" s="50">
        <v>1</v>
      </c>
      <c r="G9" s="51"/>
      <c r="H9" s="27">
        <v>257</v>
      </c>
      <c r="I9" s="27">
        <v>3</v>
      </c>
      <c r="J9" s="27">
        <v>286</v>
      </c>
      <c r="K9" s="49">
        <v>2</v>
      </c>
      <c r="L9" s="12">
        <f t="shared" si="0"/>
        <v>543</v>
      </c>
      <c r="M9" s="13">
        <f t="shared" si="1"/>
        <v>5</v>
      </c>
    </row>
    <row r="10" spans="2:13" ht="14.25" customHeight="1">
      <c r="B10" s="48" t="s">
        <v>28</v>
      </c>
      <c r="C10" s="27">
        <v>339</v>
      </c>
      <c r="D10" s="49">
        <v>2</v>
      </c>
      <c r="E10" s="50"/>
      <c r="F10" s="50">
        <v>0</v>
      </c>
      <c r="G10" s="51"/>
      <c r="H10" s="27">
        <v>253</v>
      </c>
      <c r="I10" s="27">
        <v>1</v>
      </c>
      <c r="J10" s="27">
        <v>329</v>
      </c>
      <c r="K10" s="49">
        <v>1</v>
      </c>
      <c r="L10" s="12">
        <f t="shared" si="0"/>
        <v>582</v>
      </c>
      <c r="M10" s="13">
        <f t="shared" si="1"/>
        <v>2</v>
      </c>
    </row>
    <row r="11" spans="2:13" ht="14.25" customHeight="1">
      <c r="B11" s="48" t="s">
        <v>29</v>
      </c>
      <c r="C11" s="27">
        <v>287</v>
      </c>
      <c r="D11" s="49">
        <v>5</v>
      </c>
      <c r="E11" s="50"/>
      <c r="F11" s="50">
        <v>0</v>
      </c>
      <c r="G11" s="51"/>
      <c r="H11" s="27">
        <v>225</v>
      </c>
      <c r="I11" s="27">
        <v>3</v>
      </c>
      <c r="J11" s="27">
        <v>258</v>
      </c>
      <c r="K11" s="49">
        <v>3</v>
      </c>
      <c r="L11" s="12">
        <f t="shared" si="0"/>
        <v>483</v>
      </c>
      <c r="M11" s="13">
        <f t="shared" si="1"/>
        <v>6</v>
      </c>
    </row>
    <row r="12" spans="2:13" ht="14.25" customHeight="1">
      <c r="B12" s="48" t="s">
        <v>30</v>
      </c>
      <c r="C12" s="27">
        <v>338</v>
      </c>
      <c r="D12" s="49">
        <v>1</v>
      </c>
      <c r="E12" s="50"/>
      <c r="F12" s="50">
        <v>1</v>
      </c>
      <c r="G12" s="51"/>
      <c r="H12" s="27">
        <v>277</v>
      </c>
      <c r="I12" s="27">
        <v>1</v>
      </c>
      <c r="J12" s="27">
        <v>301</v>
      </c>
      <c r="K12" s="49">
        <v>0</v>
      </c>
      <c r="L12" s="12">
        <f t="shared" si="0"/>
        <v>578</v>
      </c>
      <c r="M12" s="13">
        <f t="shared" si="1"/>
        <v>1</v>
      </c>
    </row>
    <row r="13" spans="2:13" ht="14.25" customHeight="1">
      <c r="B13" s="48" t="s">
        <v>31</v>
      </c>
      <c r="C13" s="27">
        <v>140</v>
      </c>
      <c r="D13" s="49">
        <v>0</v>
      </c>
      <c r="E13" s="50"/>
      <c r="F13" s="50">
        <v>0</v>
      </c>
      <c r="G13" s="51"/>
      <c r="H13" s="27">
        <v>119</v>
      </c>
      <c r="I13" s="27">
        <v>0</v>
      </c>
      <c r="J13" s="27">
        <v>144</v>
      </c>
      <c r="K13" s="49">
        <v>0</v>
      </c>
      <c r="L13" s="12">
        <f t="shared" si="0"/>
        <v>263</v>
      </c>
      <c r="M13" s="13">
        <f t="shared" si="1"/>
        <v>0</v>
      </c>
    </row>
    <row r="14" spans="2:13" ht="14.25" customHeight="1">
      <c r="B14" s="48" t="s">
        <v>32</v>
      </c>
      <c r="C14" s="27">
        <v>466</v>
      </c>
      <c r="D14" s="49">
        <v>10</v>
      </c>
      <c r="E14" s="50"/>
      <c r="F14" s="50">
        <v>0</v>
      </c>
      <c r="G14" s="51"/>
      <c r="H14" s="27">
        <v>357</v>
      </c>
      <c r="I14" s="27">
        <v>3</v>
      </c>
      <c r="J14" s="27">
        <v>444</v>
      </c>
      <c r="K14" s="49">
        <v>7</v>
      </c>
      <c r="L14" s="12">
        <f t="shared" si="0"/>
        <v>801</v>
      </c>
      <c r="M14" s="13">
        <f t="shared" si="1"/>
        <v>10</v>
      </c>
    </row>
    <row r="15" spans="2:13" ht="14.25" customHeight="1">
      <c r="B15" s="48" t="s">
        <v>33</v>
      </c>
      <c r="C15" s="27">
        <v>443</v>
      </c>
      <c r="D15" s="49">
        <v>3</v>
      </c>
      <c r="E15" s="50"/>
      <c r="F15" s="50">
        <v>0</v>
      </c>
      <c r="G15" s="51"/>
      <c r="H15" s="27">
        <v>457</v>
      </c>
      <c r="I15" s="27">
        <v>3</v>
      </c>
      <c r="J15" s="27">
        <v>491</v>
      </c>
      <c r="K15" s="49">
        <v>0</v>
      </c>
      <c r="L15" s="12">
        <f t="shared" si="0"/>
        <v>948</v>
      </c>
      <c r="M15" s="13">
        <f t="shared" si="1"/>
        <v>3</v>
      </c>
    </row>
    <row r="16" spans="2:13" ht="14.25" customHeight="1">
      <c r="B16" s="48" t="s">
        <v>34</v>
      </c>
      <c r="C16" s="27">
        <v>91</v>
      </c>
      <c r="D16" s="49">
        <v>0</v>
      </c>
      <c r="E16" s="50"/>
      <c r="F16" s="50">
        <v>0</v>
      </c>
      <c r="G16" s="51"/>
      <c r="H16" s="27">
        <v>103</v>
      </c>
      <c r="I16" s="27">
        <v>0</v>
      </c>
      <c r="J16" s="27">
        <v>112</v>
      </c>
      <c r="K16" s="49">
        <v>0</v>
      </c>
      <c r="L16" s="12">
        <f t="shared" si="0"/>
        <v>215</v>
      </c>
      <c r="M16" s="13">
        <f t="shared" si="1"/>
        <v>0</v>
      </c>
    </row>
    <row r="17" spans="2:16" ht="14.25" customHeight="1">
      <c r="B17" s="48" t="s">
        <v>35</v>
      </c>
      <c r="C17" s="27">
        <v>267</v>
      </c>
      <c r="D17" s="49">
        <v>0</v>
      </c>
      <c r="E17" s="50"/>
      <c r="F17" s="50">
        <v>0</v>
      </c>
      <c r="G17" s="51"/>
      <c r="H17" s="27">
        <v>303</v>
      </c>
      <c r="I17" s="27">
        <v>0</v>
      </c>
      <c r="J17" s="27">
        <v>354</v>
      </c>
      <c r="K17" s="49">
        <v>0</v>
      </c>
      <c r="L17" s="12">
        <f t="shared" si="0"/>
        <v>657</v>
      </c>
      <c r="M17" s="13">
        <f t="shared" si="1"/>
        <v>0</v>
      </c>
    </row>
    <row r="18" spans="2:16" ht="14.25" customHeight="1">
      <c r="B18" s="52" t="s">
        <v>36</v>
      </c>
      <c r="C18" s="27">
        <v>173</v>
      </c>
      <c r="D18" s="49">
        <v>3</v>
      </c>
      <c r="E18" s="50"/>
      <c r="F18" s="50">
        <v>0</v>
      </c>
      <c r="G18" s="51"/>
      <c r="H18" s="27">
        <v>146</v>
      </c>
      <c r="I18" s="27">
        <v>0</v>
      </c>
      <c r="J18" s="27">
        <v>164</v>
      </c>
      <c r="K18" s="49">
        <v>3</v>
      </c>
      <c r="L18" s="12">
        <f t="shared" si="0"/>
        <v>310</v>
      </c>
      <c r="M18" s="13">
        <f t="shared" si="1"/>
        <v>3</v>
      </c>
      <c r="P18" s="28"/>
    </row>
    <row r="19" spans="2:16" ht="14.25" customHeight="1">
      <c r="B19" s="52" t="s">
        <v>37</v>
      </c>
      <c r="C19" s="27">
        <v>275</v>
      </c>
      <c r="D19" s="49">
        <v>6</v>
      </c>
      <c r="E19" s="50"/>
      <c r="F19" s="50">
        <v>1</v>
      </c>
      <c r="G19" s="51"/>
      <c r="H19" s="27">
        <v>198</v>
      </c>
      <c r="I19" s="27">
        <v>1</v>
      </c>
      <c r="J19" s="27">
        <v>198</v>
      </c>
      <c r="K19" s="49">
        <v>5</v>
      </c>
      <c r="L19" s="12">
        <f t="shared" si="0"/>
        <v>396</v>
      </c>
      <c r="M19" s="13">
        <f t="shared" si="1"/>
        <v>6</v>
      </c>
      <c r="P19" s="28"/>
    </row>
    <row r="20" spans="2:16" ht="14.25" customHeight="1">
      <c r="B20" s="52" t="s">
        <v>38</v>
      </c>
      <c r="C20" s="27">
        <v>157</v>
      </c>
      <c r="D20" s="49">
        <v>0</v>
      </c>
      <c r="E20" s="50"/>
      <c r="F20" s="50">
        <v>0</v>
      </c>
      <c r="G20" s="51"/>
      <c r="H20" s="27">
        <v>181</v>
      </c>
      <c r="I20" s="27">
        <v>0</v>
      </c>
      <c r="J20" s="27">
        <v>173</v>
      </c>
      <c r="K20" s="49">
        <v>0</v>
      </c>
      <c r="L20" s="12">
        <f t="shared" si="0"/>
        <v>354</v>
      </c>
      <c r="M20" s="13">
        <f t="shared" si="1"/>
        <v>0</v>
      </c>
    </row>
    <row r="21" spans="2:16" ht="14.25" customHeight="1">
      <c r="B21" s="48" t="s">
        <v>39</v>
      </c>
      <c r="C21" s="27">
        <v>245</v>
      </c>
      <c r="D21" s="49">
        <v>0</v>
      </c>
      <c r="E21" s="50"/>
      <c r="F21" s="50">
        <v>0</v>
      </c>
      <c r="G21" s="51"/>
      <c r="H21" s="27">
        <v>195</v>
      </c>
      <c r="I21" s="27">
        <v>0</v>
      </c>
      <c r="J21" s="27">
        <v>257</v>
      </c>
      <c r="K21" s="49">
        <v>0</v>
      </c>
      <c r="L21" s="12">
        <f t="shared" si="0"/>
        <v>452</v>
      </c>
      <c r="M21" s="13">
        <f t="shared" si="1"/>
        <v>0</v>
      </c>
    </row>
    <row r="22" spans="2:16" ht="14.25" customHeight="1">
      <c r="B22" s="48" t="s">
        <v>40</v>
      </c>
      <c r="C22" s="27">
        <v>75</v>
      </c>
      <c r="D22" s="49">
        <v>1</v>
      </c>
      <c r="E22" s="50"/>
      <c r="F22" s="50">
        <v>1</v>
      </c>
      <c r="G22" s="51"/>
      <c r="H22" s="27">
        <v>66</v>
      </c>
      <c r="I22" s="27">
        <v>0</v>
      </c>
      <c r="J22" s="27">
        <v>73</v>
      </c>
      <c r="K22" s="49">
        <v>1</v>
      </c>
      <c r="L22" s="12">
        <f t="shared" si="0"/>
        <v>139</v>
      </c>
      <c r="M22" s="13">
        <f t="shared" si="1"/>
        <v>1</v>
      </c>
    </row>
    <row r="23" spans="2:16" ht="14.25" customHeight="1">
      <c r="B23" s="48" t="s">
        <v>41</v>
      </c>
      <c r="C23" s="27">
        <v>68</v>
      </c>
      <c r="D23" s="49">
        <v>0</v>
      </c>
      <c r="E23" s="50"/>
      <c r="F23" s="50">
        <v>0</v>
      </c>
      <c r="G23" s="51"/>
      <c r="H23" s="27">
        <v>73</v>
      </c>
      <c r="I23" s="27">
        <v>0</v>
      </c>
      <c r="J23" s="27">
        <v>78</v>
      </c>
      <c r="K23" s="49">
        <v>0</v>
      </c>
      <c r="L23" s="12">
        <f t="shared" si="0"/>
        <v>151</v>
      </c>
      <c r="M23" s="13">
        <f t="shared" si="1"/>
        <v>0</v>
      </c>
    </row>
    <row r="24" spans="2:16" ht="14.25" customHeight="1">
      <c r="B24" s="48" t="s">
        <v>42</v>
      </c>
      <c r="C24" s="27">
        <v>49</v>
      </c>
      <c r="D24" s="49">
        <v>0</v>
      </c>
      <c r="E24" s="50"/>
      <c r="F24" s="50">
        <v>0</v>
      </c>
      <c r="G24" s="51"/>
      <c r="H24" s="27">
        <v>51</v>
      </c>
      <c r="I24" s="27">
        <v>0</v>
      </c>
      <c r="J24" s="27">
        <v>43</v>
      </c>
      <c r="K24" s="49">
        <v>0</v>
      </c>
      <c r="L24" s="12">
        <f t="shared" si="0"/>
        <v>94</v>
      </c>
      <c r="M24" s="13">
        <f t="shared" si="1"/>
        <v>0</v>
      </c>
    </row>
    <row r="25" spans="2:16" ht="14.25" customHeight="1">
      <c r="B25" s="48" t="s">
        <v>43</v>
      </c>
      <c r="C25" s="27">
        <v>143</v>
      </c>
      <c r="D25" s="49">
        <v>1</v>
      </c>
      <c r="E25" s="50"/>
      <c r="F25" s="50">
        <v>0</v>
      </c>
      <c r="G25" s="51"/>
      <c r="H25" s="27">
        <v>92</v>
      </c>
      <c r="I25" s="27">
        <v>0</v>
      </c>
      <c r="J25" s="27">
        <v>107</v>
      </c>
      <c r="K25" s="49">
        <v>1</v>
      </c>
      <c r="L25" s="12">
        <f t="shared" si="0"/>
        <v>199</v>
      </c>
      <c r="M25" s="13">
        <f t="shared" si="1"/>
        <v>1</v>
      </c>
    </row>
    <row r="26" spans="2:16" ht="14.25" customHeight="1">
      <c r="B26" s="48" t="s">
        <v>44</v>
      </c>
      <c r="C26" s="27">
        <v>20</v>
      </c>
      <c r="D26" s="49">
        <v>0</v>
      </c>
      <c r="E26" s="50"/>
      <c r="F26" s="50">
        <v>0</v>
      </c>
      <c r="G26" s="51"/>
      <c r="H26" s="27">
        <v>19</v>
      </c>
      <c r="I26" s="27">
        <v>0</v>
      </c>
      <c r="J26" s="27">
        <v>18</v>
      </c>
      <c r="K26" s="49">
        <v>0</v>
      </c>
      <c r="L26" s="12">
        <f t="shared" si="0"/>
        <v>37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50"/>
      <c r="F27" s="50">
        <v>0</v>
      </c>
      <c r="G27" s="51"/>
      <c r="H27" s="27">
        <v>3</v>
      </c>
      <c r="I27" s="27">
        <v>0</v>
      </c>
      <c r="J27" s="27">
        <v>3</v>
      </c>
      <c r="K27" s="49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8" t="s">
        <v>46</v>
      </c>
      <c r="C28" s="27">
        <v>31</v>
      </c>
      <c r="D28" s="49">
        <v>0</v>
      </c>
      <c r="E28" s="50"/>
      <c r="F28" s="50">
        <v>0</v>
      </c>
      <c r="G28" s="51"/>
      <c r="H28" s="27">
        <v>30</v>
      </c>
      <c r="I28" s="27">
        <v>0</v>
      </c>
      <c r="J28" s="27">
        <v>25</v>
      </c>
      <c r="K28" s="49">
        <v>0</v>
      </c>
      <c r="L28" s="12">
        <f t="shared" si="0"/>
        <v>55</v>
      </c>
      <c r="M28" s="13">
        <f t="shared" si="1"/>
        <v>0</v>
      </c>
    </row>
    <row r="29" spans="2:16" ht="14.25" customHeight="1">
      <c r="B29" s="48" t="s">
        <v>47</v>
      </c>
      <c r="C29" s="27">
        <v>42</v>
      </c>
      <c r="D29" s="49">
        <v>0</v>
      </c>
      <c r="E29" s="50"/>
      <c r="F29" s="50">
        <v>0</v>
      </c>
      <c r="G29" s="51"/>
      <c r="H29" s="27">
        <v>44</v>
      </c>
      <c r="I29" s="27">
        <v>0</v>
      </c>
      <c r="J29" s="27">
        <v>42</v>
      </c>
      <c r="K29" s="49">
        <v>0</v>
      </c>
      <c r="L29" s="12">
        <f t="shared" si="0"/>
        <v>86</v>
      </c>
      <c r="M29" s="13">
        <f t="shared" si="1"/>
        <v>0</v>
      </c>
    </row>
    <row r="30" spans="2:16" ht="14.25" customHeight="1">
      <c r="B30" s="48" t="s">
        <v>48</v>
      </c>
      <c r="C30" s="27">
        <v>94</v>
      </c>
      <c r="D30" s="49">
        <v>0</v>
      </c>
      <c r="E30" s="50"/>
      <c r="F30" s="50">
        <v>0</v>
      </c>
      <c r="G30" s="51"/>
      <c r="H30" s="27">
        <v>78</v>
      </c>
      <c r="I30" s="27">
        <v>0</v>
      </c>
      <c r="J30" s="27">
        <v>100</v>
      </c>
      <c r="K30" s="49">
        <v>0</v>
      </c>
      <c r="L30" s="12">
        <f t="shared" si="0"/>
        <v>178</v>
      </c>
      <c r="M30" s="13">
        <f t="shared" si="1"/>
        <v>0</v>
      </c>
    </row>
    <row r="31" spans="2:16" ht="14.25" customHeight="1">
      <c r="B31" s="48" t="s">
        <v>49</v>
      </c>
      <c r="C31" s="27">
        <v>129</v>
      </c>
      <c r="D31" s="49">
        <v>3</v>
      </c>
      <c r="E31" s="50"/>
      <c r="F31" s="50">
        <v>0</v>
      </c>
      <c r="G31" s="51"/>
      <c r="H31" s="27">
        <v>107</v>
      </c>
      <c r="I31" s="27">
        <v>3</v>
      </c>
      <c r="J31" s="27">
        <v>116</v>
      </c>
      <c r="K31" s="49">
        <v>3</v>
      </c>
      <c r="L31" s="12">
        <f t="shared" si="0"/>
        <v>223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50"/>
      <c r="F32" s="50">
        <v>0</v>
      </c>
      <c r="G32" s="51"/>
      <c r="H32" s="27">
        <v>12</v>
      </c>
      <c r="I32" s="27">
        <v>0</v>
      </c>
      <c r="J32" s="27">
        <v>12</v>
      </c>
      <c r="K32" s="49">
        <v>0</v>
      </c>
      <c r="L32" s="12">
        <f t="shared" si="0"/>
        <v>24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50"/>
      <c r="F33" s="50">
        <v>0</v>
      </c>
      <c r="G33" s="51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144</v>
      </c>
      <c r="D34" s="49">
        <v>0</v>
      </c>
      <c r="E34" s="50"/>
      <c r="F34" s="50">
        <v>0</v>
      </c>
      <c r="G34" s="51"/>
      <c r="H34" s="27">
        <v>144</v>
      </c>
      <c r="I34" s="27">
        <v>0</v>
      </c>
      <c r="J34" s="27">
        <v>168</v>
      </c>
      <c r="K34" s="49">
        <v>0</v>
      </c>
      <c r="L34" s="12">
        <f t="shared" si="0"/>
        <v>312</v>
      </c>
      <c r="M34" s="13">
        <f t="shared" si="1"/>
        <v>0</v>
      </c>
    </row>
    <row r="35" spans="2:13" ht="14.25" customHeight="1">
      <c r="B35" s="48" t="s">
        <v>53</v>
      </c>
      <c r="C35" s="27">
        <v>98</v>
      </c>
      <c r="D35" s="49">
        <v>0</v>
      </c>
      <c r="E35" s="50"/>
      <c r="F35" s="50">
        <v>0</v>
      </c>
      <c r="G35" s="51"/>
      <c r="H35" s="27">
        <v>84</v>
      </c>
      <c r="I35" s="27">
        <v>0</v>
      </c>
      <c r="J35" s="27">
        <v>94</v>
      </c>
      <c r="K35" s="49">
        <v>0</v>
      </c>
      <c r="L35" s="12">
        <f t="shared" si="0"/>
        <v>178</v>
      </c>
      <c r="M35" s="13">
        <f t="shared" si="1"/>
        <v>0</v>
      </c>
    </row>
    <row r="36" spans="2:13" ht="14.25" customHeight="1">
      <c r="B36" s="48" t="s">
        <v>54</v>
      </c>
      <c r="C36" s="27">
        <v>82</v>
      </c>
      <c r="D36" s="49">
        <v>0</v>
      </c>
      <c r="E36" s="50"/>
      <c r="F36" s="50">
        <v>0</v>
      </c>
      <c r="G36" s="51"/>
      <c r="H36" s="27">
        <v>82</v>
      </c>
      <c r="I36" s="27">
        <v>0</v>
      </c>
      <c r="J36" s="27">
        <v>86</v>
      </c>
      <c r="K36" s="49">
        <v>0</v>
      </c>
      <c r="L36" s="12">
        <f t="shared" si="0"/>
        <v>168</v>
      </c>
      <c r="M36" s="13">
        <f t="shared" si="1"/>
        <v>0</v>
      </c>
    </row>
    <row r="37" spans="2:13" ht="14.25" customHeight="1">
      <c r="B37" s="48" t="s">
        <v>55</v>
      </c>
      <c r="C37" s="27">
        <v>200</v>
      </c>
      <c r="D37" s="49">
        <v>2</v>
      </c>
      <c r="E37" s="50"/>
      <c r="F37" s="50">
        <v>0</v>
      </c>
      <c r="G37" s="51"/>
      <c r="H37" s="27">
        <v>130</v>
      </c>
      <c r="I37" s="27">
        <v>1</v>
      </c>
      <c r="J37" s="27">
        <v>176</v>
      </c>
      <c r="K37" s="49">
        <v>1</v>
      </c>
      <c r="L37" s="12">
        <f t="shared" ref="L37:L68" si="2">H37+J37</f>
        <v>306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165</v>
      </c>
      <c r="D38" s="49">
        <v>0</v>
      </c>
      <c r="E38" s="50"/>
      <c r="F38" s="50">
        <v>0</v>
      </c>
      <c r="G38" s="51"/>
      <c r="H38" s="27">
        <v>133</v>
      </c>
      <c r="I38" s="27">
        <v>0</v>
      </c>
      <c r="J38" s="27">
        <v>162</v>
      </c>
      <c r="K38" s="49">
        <v>0</v>
      </c>
      <c r="L38" s="12">
        <f t="shared" si="2"/>
        <v>295</v>
      </c>
      <c r="M38" s="13">
        <f t="shared" si="3"/>
        <v>0</v>
      </c>
    </row>
    <row r="39" spans="2:13" ht="14.25" customHeight="1">
      <c r="B39" s="48" t="s">
        <v>57</v>
      </c>
      <c r="C39" s="27">
        <v>595</v>
      </c>
      <c r="D39" s="49">
        <v>2</v>
      </c>
      <c r="E39" s="50"/>
      <c r="F39" s="50">
        <v>1</v>
      </c>
      <c r="G39" s="51"/>
      <c r="H39" s="27">
        <v>464</v>
      </c>
      <c r="I39" s="27">
        <v>1</v>
      </c>
      <c r="J39" s="27">
        <v>578</v>
      </c>
      <c r="K39" s="49">
        <v>1</v>
      </c>
      <c r="L39" s="12">
        <f t="shared" si="2"/>
        <v>1042</v>
      </c>
      <c r="M39" s="13">
        <f t="shared" si="3"/>
        <v>2</v>
      </c>
    </row>
    <row r="40" spans="2:13" ht="14.25" customHeight="1">
      <c r="B40" s="48" t="s">
        <v>58</v>
      </c>
      <c r="C40" s="27">
        <v>6</v>
      </c>
      <c r="D40" s="49">
        <v>0</v>
      </c>
      <c r="E40" s="50"/>
      <c r="F40" s="50">
        <v>0</v>
      </c>
      <c r="G40" s="51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7</v>
      </c>
      <c r="D41" s="49">
        <v>0</v>
      </c>
      <c r="E41" s="50"/>
      <c r="F41" s="50">
        <v>0</v>
      </c>
      <c r="G41" s="51"/>
      <c r="H41" s="27">
        <v>2</v>
      </c>
      <c r="I41" s="27">
        <v>0</v>
      </c>
      <c r="J41" s="27">
        <v>7</v>
      </c>
      <c r="K41" s="49">
        <v>0</v>
      </c>
      <c r="L41" s="12">
        <f t="shared" si="2"/>
        <v>9</v>
      </c>
      <c r="M41" s="13">
        <f t="shared" si="3"/>
        <v>0</v>
      </c>
    </row>
    <row r="42" spans="2:13" ht="14.25" customHeight="1">
      <c r="B42" s="48" t="s">
        <v>60</v>
      </c>
      <c r="C42" s="27">
        <v>17</v>
      </c>
      <c r="D42" s="49">
        <v>0</v>
      </c>
      <c r="E42" s="50"/>
      <c r="F42" s="50">
        <v>0</v>
      </c>
      <c r="G42" s="51"/>
      <c r="H42" s="27">
        <v>21</v>
      </c>
      <c r="I42" s="27">
        <v>0</v>
      </c>
      <c r="J42" s="27">
        <v>23</v>
      </c>
      <c r="K42" s="49">
        <v>0</v>
      </c>
      <c r="L42" s="12">
        <f t="shared" si="2"/>
        <v>44</v>
      </c>
      <c r="M42" s="13">
        <f t="shared" si="3"/>
        <v>0</v>
      </c>
    </row>
    <row r="43" spans="2:13" ht="14.25" customHeight="1">
      <c r="B43" s="48" t="s">
        <v>61</v>
      </c>
      <c r="C43" s="27">
        <v>40</v>
      </c>
      <c r="D43" s="49">
        <v>0</v>
      </c>
      <c r="E43" s="50"/>
      <c r="F43" s="50">
        <v>0</v>
      </c>
      <c r="G43" s="51"/>
      <c r="H43" s="27">
        <v>46</v>
      </c>
      <c r="I43" s="27">
        <v>0</v>
      </c>
      <c r="J43" s="27">
        <v>40</v>
      </c>
      <c r="K43" s="49">
        <v>0</v>
      </c>
      <c r="L43" s="12">
        <f t="shared" si="2"/>
        <v>86</v>
      </c>
      <c r="M43" s="13">
        <f t="shared" si="3"/>
        <v>0</v>
      </c>
    </row>
    <row r="44" spans="2:13" ht="14.25" customHeight="1">
      <c r="B44" s="48" t="s">
        <v>62</v>
      </c>
      <c r="C44" s="27">
        <v>30</v>
      </c>
      <c r="D44" s="49">
        <v>0</v>
      </c>
      <c r="E44" s="50"/>
      <c r="F44" s="50">
        <v>0</v>
      </c>
      <c r="G44" s="51"/>
      <c r="H44" s="27">
        <v>34</v>
      </c>
      <c r="I44" s="27">
        <v>0</v>
      </c>
      <c r="J44" s="27">
        <v>32</v>
      </c>
      <c r="K44" s="49">
        <v>0</v>
      </c>
      <c r="L44" s="12">
        <f t="shared" si="2"/>
        <v>66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50"/>
      <c r="F45" s="50">
        <v>0</v>
      </c>
      <c r="G45" s="51"/>
      <c r="H45" s="27">
        <v>42</v>
      </c>
      <c r="I45" s="27">
        <v>0</v>
      </c>
      <c r="J45" s="27">
        <v>42</v>
      </c>
      <c r="K45" s="49">
        <v>0</v>
      </c>
      <c r="L45" s="12">
        <f t="shared" si="2"/>
        <v>84</v>
      </c>
      <c r="M45" s="13">
        <f t="shared" si="3"/>
        <v>0</v>
      </c>
    </row>
    <row r="46" spans="2:13" ht="14.25" customHeight="1">
      <c r="B46" s="48" t="s">
        <v>64</v>
      </c>
      <c r="C46" s="27">
        <v>19</v>
      </c>
      <c r="D46" s="49">
        <v>0</v>
      </c>
      <c r="E46" s="50"/>
      <c r="F46" s="50">
        <v>0</v>
      </c>
      <c r="G46" s="51"/>
      <c r="H46" s="27">
        <v>17</v>
      </c>
      <c r="I46" s="27">
        <v>0</v>
      </c>
      <c r="J46" s="27">
        <v>17</v>
      </c>
      <c r="K46" s="49">
        <v>0</v>
      </c>
      <c r="L46" s="12">
        <f t="shared" si="2"/>
        <v>34</v>
      </c>
      <c r="M46" s="13">
        <f t="shared" si="3"/>
        <v>0</v>
      </c>
    </row>
    <row r="47" spans="2:13" ht="14.25" customHeight="1">
      <c r="B47" s="48" t="s">
        <v>65</v>
      </c>
      <c r="C47" s="27">
        <v>18</v>
      </c>
      <c r="D47" s="49">
        <v>0</v>
      </c>
      <c r="E47" s="50"/>
      <c r="F47" s="50">
        <v>0</v>
      </c>
      <c r="G47" s="51"/>
      <c r="H47" s="27">
        <v>13</v>
      </c>
      <c r="I47" s="27">
        <v>0</v>
      </c>
      <c r="J47" s="27">
        <v>16</v>
      </c>
      <c r="K47" s="49">
        <v>0</v>
      </c>
      <c r="L47" s="12">
        <f t="shared" si="2"/>
        <v>29</v>
      </c>
      <c r="M47" s="13">
        <f t="shared" si="3"/>
        <v>0</v>
      </c>
    </row>
    <row r="48" spans="2:13" ht="14.25" customHeight="1">
      <c r="B48" s="48" t="s">
        <v>66</v>
      </c>
      <c r="C48" s="27">
        <v>41</v>
      </c>
      <c r="D48" s="49">
        <v>0</v>
      </c>
      <c r="E48" s="50"/>
      <c r="F48" s="50">
        <v>0</v>
      </c>
      <c r="G48" s="51"/>
      <c r="H48" s="27">
        <v>36</v>
      </c>
      <c r="I48" s="27">
        <v>0</v>
      </c>
      <c r="J48" s="27">
        <v>36</v>
      </c>
      <c r="K48" s="49">
        <v>0</v>
      </c>
      <c r="L48" s="12">
        <f t="shared" si="2"/>
        <v>72</v>
      </c>
      <c r="M48" s="13">
        <f t="shared" si="3"/>
        <v>0</v>
      </c>
    </row>
    <row r="49" spans="2:18" ht="14.25" customHeight="1">
      <c r="B49" s="48" t="s">
        <v>67</v>
      </c>
      <c r="C49" s="27">
        <v>7</v>
      </c>
      <c r="D49" s="49">
        <v>0</v>
      </c>
      <c r="E49" s="50"/>
      <c r="F49" s="50">
        <v>0</v>
      </c>
      <c r="G49" s="51"/>
      <c r="H49" s="27">
        <v>9</v>
      </c>
      <c r="I49" s="27">
        <v>0</v>
      </c>
      <c r="J49" s="27">
        <v>8</v>
      </c>
      <c r="K49" s="49">
        <v>0</v>
      </c>
      <c r="L49" s="12">
        <f t="shared" si="2"/>
        <v>17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50"/>
      <c r="F50" s="50">
        <v>0</v>
      </c>
      <c r="G50" s="51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594</v>
      </c>
      <c r="D51" s="49">
        <v>7</v>
      </c>
      <c r="E51" s="50"/>
      <c r="F51" s="50">
        <v>0</v>
      </c>
      <c r="G51" s="51"/>
      <c r="H51" s="27">
        <v>509</v>
      </c>
      <c r="I51" s="27">
        <v>5</v>
      </c>
      <c r="J51" s="27">
        <v>576</v>
      </c>
      <c r="K51" s="49">
        <v>4</v>
      </c>
      <c r="L51" s="12">
        <f t="shared" si="2"/>
        <v>1085</v>
      </c>
      <c r="M51" s="13">
        <f t="shared" si="3"/>
        <v>9</v>
      </c>
    </row>
    <row r="52" spans="2:18" ht="14.25" customHeight="1">
      <c r="B52" s="48" t="s">
        <v>70</v>
      </c>
      <c r="C52" s="27">
        <v>240</v>
      </c>
      <c r="D52" s="49">
        <v>0</v>
      </c>
      <c r="E52" s="50"/>
      <c r="F52" s="50">
        <v>0</v>
      </c>
      <c r="G52" s="51"/>
      <c r="H52" s="27">
        <v>214</v>
      </c>
      <c r="I52" s="27">
        <v>0</v>
      </c>
      <c r="J52" s="27">
        <v>273</v>
      </c>
      <c r="K52" s="49">
        <v>0</v>
      </c>
      <c r="L52" s="12">
        <f t="shared" si="2"/>
        <v>487</v>
      </c>
      <c r="M52" s="13">
        <f t="shared" si="3"/>
        <v>0</v>
      </c>
    </row>
    <row r="53" spans="2:18" ht="14.25" customHeight="1">
      <c r="B53" s="48" t="s">
        <v>71</v>
      </c>
      <c r="C53" s="27">
        <v>521</v>
      </c>
      <c r="D53" s="49">
        <v>12</v>
      </c>
      <c r="E53" s="50"/>
      <c r="F53" s="50">
        <v>0</v>
      </c>
      <c r="G53" s="51"/>
      <c r="H53" s="27">
        <v>457</v>
      </c>
      <c r="I53" s="27">
        <v>1</v>
      </c>
      <c r="J53" s="27">
        <v>540</v>
      </c>
      <c r="K53" s="49">
        <v>11</v>
      </c>
      <c r="L53" s="12">
        <f t="shared" si="2"/>
        <v>997</v>
      </c>
      <c r="M53" s="13">
        <f t="shared" si="3"/>
        <v>12</v>
      </c>
    </row>
    <row r="54" spans="2:18" ht="14.25" customHeight="1">
      <c r="B54" s="48" t="s">
        <v>72</v>
      </c>
      <c r="C54" s="27">
        <v>35</v>
      </c>
      <c r="D54" s="49">
        <v>0</v>
      </c>
      <c r="E54" s="50"/>
      <c r="F54" s="50">
        <v>0</v>
      </c>
      <c r="G54" s="51"/>
      <c r="H54" s="27">
        <v>36</v>
      </c>
      <c r="I54" s="27">
        <v>0</v>
      </c>
      <c r="J54" s="27">
        <v>36</v>
      </c>
      <c r="K54" s="49">
        <v>0</v>
      </c>
      <c r="L54" s="12">
        <f t="shared" si="2"/>
        <v>72</v>
      </c>
      <c r="M54" s="13">
        <f t="shared" si="3"/>
        <v>0</v>
      </c>
    </row>
    <row r="55" spans="2:18" ht="14.25" customHeight="1">
      <c r="B55" s="48" t="s">
        <v>73</v>
      </c>
      <c r="C55" s="27">
        <v>464</v>
      </c>
      <c r="D55" s="49">
        <v>1</v>
      </c>
      <c r="E55" s="50"/>
      <c r="F55" s="50">
        <v>1</v>
      </c>
      <c r="G55" s="51"/>
      <c r="H55" s="27">
        <v>412</v>
      </c>
      <c r="I55" s="27">
        <v>0</v>
      </c>
      <c r="J55" s="27">
        <v>441</v>
      </c>
      <c r="K55" s="49">
        <v>1</v>
      </c>
      <c r="L55" s="12">
        <f t="shared" si="2"/>
        <v>853</v>
      </c>
      <c r="M55" s="13">
        <f t="shared" si="3"/>
        <v>1</v>
      </c>
    </row>
    <row r="56" spans="2:18" ht="14.25" customHeight="1">
      <c r="B56" s="48" t="s">
        <v>74</v>
      </c>
      <c r="C56" s="27">
        <v>44</v>
      </c>
      <c r="D56" s="49">
        <v>0</v>
      </c>
      <c r="E56" s="50"/>
      <c r="F56" s="50">
        <v>0</v>
      </c>
      <c r="G56" s="51"/>
      <c r="H56" s="27">
        <v>47</v>
      </c>
      <c r="I56" s="27">
        <v>0</v>
      </c>
      <c r="J56" s="27">
        <v>44</v>
      </c>
      <c r="K56" s="49">
        <v>0</v>
      </c>
      <c r="L56" s="12">
        <f t="shared" si="2"/>
        <v>91</v>
      </c>
      <c r="M56" s="13">
        <f t="shared" si="3"/>
        <v>0</v>
      </c>
    </row>
    <row r="57" spans="2:18" ht="14.25" customHeight="1">
      <c r="B57" s="48" t="s">
        <v>75</v>
      </c>
      <c r="C57" s="27">
        <v>131</v>
      </c>
      <c r="D57" s="49">
        <v>0</v>
      </c>
      <c r="E57" s="50"/>
      <c r="F57" s="50">
        <v>0</v>
      </c>
      <c r="G57" s="51"/>
      <c r="H57" s="27">
        <v>115</v>
      </c>
      <c r="I57" s="27">
        <v>0</v>
      </c>
      <c r="J57" s="27">
        <v>134</v>
      </c>
      <c r="K57" s="49">
        <v>0</v>
      </c>
      <c r="L57" s="12">
        <f t="shared" si="2"/>
        <v>249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50"/>
      <c r="F58" s="50">
        <v>0</v>
      </c>
      <c r="G58" s="51"/>
      <c r="H58" s="27">
        <v>6</v>
      </c>
      <c r="I58" s="27">
        <v>0</v>
      </c>
      <c r="J58" s="27">
        <v>7</v>
      </c>
      <c r="K58" s="49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8" t="s">
        <v>77</v>
      </c>
      <c r="C59" s="27">
        <v>36</v>
      </c>
      <c r="D59" s="49">
        <v>0</v>
      </c>
      <c r="E59" s="50"/>
      <c r="F59" s="50">
        <v>0</v>
      </c>
      <c r="G59" s="51"/>
      <c r="H59" s="27">
        <v>36</v>
      </c>
      <c r="I59" s="27">
        <v>0</v>
      </c>
      <c r="J59" s="27">
        <v>37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23</v>
      </c>
      <c r="D60" s="49">
        <v>1</v>
      </c>
      <c r="E60" s="50"/>
      <c r="F60" s="50">
        <v>1</v>
      </c>
      <c r="G60" s="51"/>
      <c r="H60" s="27">
        <v>21</v>
      </c>
      <c r="I60" s="27">
        <v>0</v>
      </c>
      <c r="J60" s="27">
        <v>24</v>
      </c>
      <c r="K60" s="49">
        <v>1</v>
      </c>
      <c r="L60" s="12">
        <f t="shared" si="2"/>
        <v>45</v>
      </c>
      <c r="M60" s="13">
        <f t="shared" si="3"/>
        <v>1</v>
      </c>
    </row>
    <row r="61" spans="2:18" ht="14.25" customHeight="1">
      <c r="B61" s="48" t="s">
        <v>79</v>
      </c>
      <c r="C61" s="27">
        <v>227</v>
      </c>
      <c r="D61" s="49">
        <v>7</v>
      </c>
      <c r="E61" s="50"/>
      <c r="F61" s="50">
        <v>1</v>
      </c>
      <c r="G61" s="51"/>
      <c r="H61" s="27">
        <v>175</v>
      </c>
      <c r="I61" s="27">
        <v>1</v>
      </c>
      <c r="J61" s="27">
        <v>227</v>
      </c>
      <c r="K61" s="49">
        <v>7</v>
      </c>
      <c r="L61" s="12">
        <f t="shared" si="2"/>
        <v>402</v>
      </c>
      <c r="M61" s="13">
        <f t="shared" si="3"/>
        <v>8</v>
      </c>
    </row>
    <row r="62" spans="2:18" ht="14.25" customHeight="1">
      <c r="B62" s="48" t="s">
        <v>80</v>
      </c>
      <c r="C62" s="27">
        <v>82</v>
      </c>
      <c r="D62" s="49">
        <v>9</v>
      </c>
      <c r="E62" s="50"/>
      <c r="F62" s="50">
        <v>0</v>
      </c>
      <c r="G62" s="51"/>
      <c r="H62" s="27">
        <v>76</v>
      </c>
      <c r="I62" s="27">
        <v>8</v>
      </c>
      <c r="J62" s="27">
        <v>73</v>
      </c>
      <c r="K62" s="49">
        <v>2</v>
      </c>
      <c r="L62" s="12">
        <f t="shared" si="2"/>
        <v>149</v>
      </c>
      <c r="M62" s="13">
        <f t="shared" si="3"/>
        <v>10</v>
      </c>
    </row>
    <row r="63" spans="2:18" ht="14.25" customHeight="1">
      <c r="B63" s="48" t="s">
        <v>81</v>
      </c>
      <c r="C63" s="27">
        <v>18</v>
      </c>
      <c r="D63" s="49">
        <v>5</v>
      </c>
      <c r="E63" s="50"/>
      <c r="F63" s="50">
        <v>0</v>
      </c>
      <c r="G63" s="51"/>
      <c r="H63" s="27">
        <v>13</v>
      </c>
      <c r="I63" s="27">
        <v>5</v>
      </c>
      <c r="J63" s="27">
        <v>21</v>
      </c>
      <c r="K63" s="49">
        <v>0</v>
      </c>
      <c r="L63" s="12">
        <f t="shared" si="2"/>
        <v>34</v>
      </c>
      <c r="M63" s="13">
        <f t="shared" si="3"/>
        <v>5</v>
      </c>
      <c r="P63" s="28"/>
      <c r="R63" s="28"/>
    </row>
    <row r="64" spans="2:18" ht="14.25" customHeight="1">
      <c r="B64" s="48" t="s">
        <v>82</v>
      </c>
      <c r="C64" s="27">
        <v>17</v>
      </c>
      <c r="D64" s="49">
        <v>0</v>
      </c>
      <c r="E64" s="50"/>
      <c r="F64" s="50">
        <v>0</v>
      </c>
      <c r="G64" s="51"/>
      <c r="H64" s="27">
        <v>13</v>
      </c>
      <c r="I64" s="27">
        <v>0</v>
      </c>
      <c r="J64" s="27">
        <v>19</v>
      </c>
      <c r="K64" s="49">
        <v>0</v>
      </c>
      <c r="L64" s="12">
        <f t="shared" si="2"/>
        <v>32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23</v>
      </c>
      <c r="D65" s="49">
        <v>0</v>
      </c>
      <c r="E65" s="50"/>
      <c r="F65" s="50">
        <v>0</v>
      </c>
      <c r="G65" s="51"/>
      <c r="H65" s="27">
        <v>16</v>
      </c>
      <c r="I65" s="27">
        <v>0</v>
      </c>
      <c r="J65" s="27">
        <v>24</v>
      </c>
      <c r="K65" s="49">
        <v>0</v>
      </c>
      <c r="L65" s="12">
        <f t="shared" si="2"/>
        <v>40</v>
      </c>
      <c r="M65" s="13">
        <f t="shared" si="3"/>
        <v>0</v>
      </c>
    </row>
    <row r="66" spans="2:18" ht="14.25" customHeight="1">
      <c r="B66" s="52" t="s">
        <v>84</v>
      </c>
      <c r="C66" s="27">
        <v>136</v>
      </c>
      <c r="D66" s="49">
        <v>0</v>
      </c>
      <c r="E66" s="50"/>
      <c r="F66" s="50">
        <v>0</v>
      </c>
      <c r="G66" s="51"/>
      <c r="H66" s="27">
        <v>100</v>
      </c>
      <c r="I66" s="27">
        <v>0</v>
      </c>
      <c r="J66" s="27">
        <v>117</v>
      </c>
      <c r="K66" s="49">
        <v>0</v>
      </c>
      <c r="L66" s="12">
        <f t="shared" si="2"/>
        <v>217</v>
      </c>
      <c r="M66" s="13">
        <f t="shared" si="3"/>
        <v>0</v>
      </c>
      <c r="P66" s="28"/>
      <c r="R66" s="28"/>
    </row>
    <row r="67" spans="2:18" ht="14.25" customHeight="1">
      <c r="B67" s="52" t="s">
        <v>85</v>
      </c>
      <c r="C67" s="27">
        <v>102</v>
      </c>
      <c r="D67" s="49">
        <v>0</v>
      </c>
      <c r="E67" s="50"/>
      <c r="F67" s="50">
        <v>0</v>
      </c>
      <c r="G67" s="51"/>
      <c r="H67" s="27">
        <v>90</v>
      </c>
      <c r="I67" s="27">
        <v>0</v>
      </c>
      <c r="J67" s="27">
        <v>101</v>
      </c>
      <c r="K67" s="49">
        <v>0</v>
      </c>
      <c r="L67" s="12">
        <f t="shared" si="2"/>
        <v>191</v>
      </c>
      <c r="M67" s="13">
        <f t="shared" si="3"/>
        <v>0</v>
      </c>
    </row>
    <row r="68" spans="2:18" ht="14.25" customHeight="1">
      <c r="B68" s="53" t="s">
        <v>86</v>
      </c>
      <c r="C68" s="27">
        <v>12</v>
      </c>
      <c r="D68" s="49">
        <v>1</v>
      </c>
      <c r="E68" s="50"/>
      <c r="F68" s="50">
        <v>1</v>
      </c>
      <c r="G68" s="51"/>
      <c r="H68" s="27">
        <v>16</v>
      </c>
      <c r="I68" s="27">
        <v>0</v>
      </c>
      <c r="J68" s="27">
        <v>17</v>
      </c>
      <c r="K68" s="49">
        <v>1</v>
      </c>
      <c r="L68" s="12">
        <f t="shared" si="2"/>
        <v>33</v>
      </c>
      <c r="M68" s="13">
        <f t="shared" si="3"/>
        <v>1</v>
      </c>
    </row>
    <row r="69" spans="2:18" ht="14.25" customHeight="1">
      <c r="B69" s="53" t="s">
        <v>87</v>
      </c>
      <c r="C69" s="27">
        <v>17</v>
      </c>
      <c r="D69" s="49">
        <v>1</v>
      </c>
      <c r="E69" s="50"/>
      <c r="F69" s="50">
        <v>1</v>
      </c>
      <c r="G69" s="51"/>
      <c r="H69" s="27">
        <v>16</v>
      </c>
      <c r="I69" s="27">
        <v>0</v>
      </c>
      <c r="J69" s="27">
        <v>13</v>
      </c>
      <c r="K69" s="49">
        <v>1</v>
      </c>
      <c r="L69" s="12">
        <f t="shared" ref="L69:L74" si="4">H69+J69</f>
        <v>29</v>
      </c>
      <c r="M69" s="13">
        <f t="shared" ref="M69:M74" si="5">I69+K69</f>
        <v>1</v>
      </c>
      <c r="P69" s="28"/>
    </row>
    <row r="70" spans="2:18" ht="14.25" customHeight="1">
      <c r="B70" s="53" t="s">
        <v>88</v>
      </c>
      <c r="C70" s="27">
        <v>25</v>
      </c>
      <c r="D70" s="49">
        <v>1</v>
      </c>
      <c r="E70" s="50"/>
      <c r="F70" s="50">
        <v>1</v>
      </c>
      <c r="G70" s="51"/>
      <c r="H70" s="27">
        <v>21</v>
      </c>
      <c r="I70" s="27">
        <v>0</v>
      </c>
      <c r="J70" s="27">
        <v>17</v>
      </c>
      <c r="K70" s="49">
        <v>1</v>
      </c>
      <c r="L70" s="12">
        <f t="shared" si="4"/>
        <v>38</v>
      </c>
      <c r="M70" s="13">
        <f t="shared" si="5"/>
        <v>1</v>
      </c>
    </row>
    <row r="71" spans="2:18" ht="14.25" customHeight="1">
      <c r="B71" s="53" t="s">
        <v>89</v>
      </c>
      <c r="C71" s="27">
        <v>185</v>
      </c>
      <c r="D71" s="49">
        <v>3</v>
      </c>
      <c r="E71" s="50"/>
      <c r="F71" s="50">
        <v>1</v>
      </c>
      <c r="G71" s="51"/>
      <c r="H71" s="27">
        <v>152</v>
      </c>
      <c r="I71" s="27">
        <v>2</v>
      </c>
      <c r="J71" s="27">
        <v>180</v>
      </c>
      <c r="K71" s="49">
        <v>1</v>
      </c>
      <c r="L71" s="12">
        <f t="shared" si="4"/>
        <v>332</v>
      </c>
      <c r="M71" s="13">
        <f t="shared" si="5"/>
        <v>3</v>
      </c>
      <c r="P71" s="28"/>
      <c r="R71" s="28"/>
    </row>
    <row r="72" spans="2:18" ht="14.25" customHeight="1">
      <c r="B72" s="53" t="s">
        <v>90</v>
      </c>
      <c r="C72" s="27">
        <v>9</v>
      </c>
      <c r="D72" s="49">
        <v>0</v>
      </c>
      <c r="E72" s="50"/>
      <c r="F72" s="50">
        <v>0</v>
      </c>
      <c r="G72" s="51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3" t="s">
        <v>91</v>
      </c>
      <c r="C73" s="27">
        <v>31</v>
      </c>
      <c r="D73" s="49">
        <v>0</v>
      </c>
      <c r="E73" s="50"/>
      <c r="F73" s="50">
        <v>0</v>
      </c>
      <c r="G73" s="51"/>
      <c r="H73" s="27">
        <v>37</v>
      </c>
      <c r="I73" s="27">
        <v>0</v>
      </c>
      <c r="J73" s="27">
        <v>35</v>
      </c>
      <c r="K73" s="49">
        <v>0</v>
      </c>
      <c r="L73" s="12">
        <f t="shared" si="4"/>
        <v>72</v>
      </c>
      <c r="M73" s="13">
        <f t="shared" si="5"/>
        <v>0</v>
      </c>
    </row>
    <row r="74" spans="2:18" ht="14.25" customHeight="1">
      <c r="B74" s="53" t="s">
        <v>92</v>
      </c>
      <c r="C74" s="27">
        <v>16</v>
      </c>
      <c r="D74" s="49">
        <v>1</v>
      </c>
      <c r="E74" s="50"/>
      <c r="F74" s="50">
        <v>1</v>
      </c>
      <c r="G74" s="51"/>
      <c r="H74" s="27">
        <v>16</v>
      </c>
      <c r="I74" s="27">
        <v>0</v>
      </c>
      <c r="J74" s="27">
        <v>19</v>
      </c>
      <c r="K74" s="49">
        <v>2</v>
      </c>
      <c r="L74" s="12">
        <f t="shared" si="4"/>
        <v>35</v>
      </c>
      <c r="M74" s="13">
        <f t="shared" si="5"/>
        <v>2</v>
      </c>
      <c r="P74" s="28"/>
    </row>
    <row r="75" spans="2:18" ht="14.25" customHeight="1" thickBot="1">
      <c r="B75" s="61" t="s">
        <v>93</v>
      </c>
      <c r="C75" s="14">
        <f>SUM(C5:C74)</f>
        <v>10208</v>
      </c>
      <c r="D75" s="14">
        <f>SUM(D5:D74)</f>
        <v>105</v>
      </c>
      <c r="E75" s="15" t="s">
        <v>21</v>
      </c>
      <c r="F75" s="15">
        <f>SUM(F5:F74)</f>
        <v>15</v>
      </c>
      <c r="G75" s="16" t="s">
        <v>23</v>
      </c>
      <c r="H75" s="17">
        <f t="shared" ref="H75:M75" si="6">SUM(H5:H74)</f>
        <v>8608</v>
      </c>
      <c r="I75" s="17">
        <f t="shared" si="6"/>
        <v>46</v>
      </c>
      <c r="J75" s="17">
        <f t="shared" si="6"/>
        <v>9918</v>
      </c>
      <c r="K75" s="14">
        <f t="shared" si="6"/>
        <v>71</v>
      </c>
      <c r="L75" s="14">
        <f>SUM(L5:L74)</f>
        <v>18526</v>
      </c>
      <c r="M75" s="18">
        <f t="shared" si="6"/>
        <v>117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2" t="s">
        <v>94</v>
      </c>
      <c r="C77" s="63">
        <f>SUM(C18,C19,C20,C66,C67)</f>
        <v>843</v>
      </c>
      <c r="D77" s="64">
        <f>SUM(D18,D19,D20,D66,D67)</f>
        <v>9</v>
      </c>
      <c r="E77" s="65" t="s">
        <v>95</v>
      </c>
      <c r="F77" s="65">
        <f>SUM(F18,F19,F20,F66,F67)</f>
        <v>1</v>
      </c>
      <c r="G77" s="66" t="s">
        <v>96</v>
      </c>
      <c r="H77" s="63">
        <f t="shared" ref="H77:M77" si="7">SUM(H18,H19,H20,H66,H67)</f>
        <v>715</v>
      </c>
      <c r="I77" s="63">
        <f t="shared" si="7"/>
        <v>1</v>
      </c>
      <c r="J77" s="63">
        <f t="shared" si="7"/>
        <v>753</v>
      </c>
      <c r="K77" s="63">
        <f t="shared" si="7"/>
        <v>8</v>
      </c>
      <c r="L77" s="63">
        <f t="shared" si="7"/>
        <v>1468</v>
      </c>
      <c r="M77" s="63">
        <f t="shared" si="7"/>
        <v>9</v>
      </c>
    </row>
    <row r="78" spans="2:18" ht="14.1" customHeight="1">
      <c r="B78" s="67" t="s">
        <v>97</v>
      </c>
      <c r="C78" s="63">
        <f>SUM(C68:C74)</f>
        <v>295</v>
      </c>
      <c r="D78" s="64">
        <f>SUM(D68:D74)</f>
        <v>7</v>
      </c>
      <c r="E78" s="65" t="s">
        <v>95</v>
      </c>
      <c r="F78" s="65">
        <f>SUM(F68:F74)</f>
        <v>5</v>
      </c>
      <c r="G78" s="66" t="s">
        <v>96</v>
      </c>
      <c r="H78" s="63">
        <f t="shared" ref="H78:M78" si="8">SUM(H68:H74)</f>
        <v>267</v>
      </c>
      <c r="I78" s="63">
        <f t="shared" si="8"/>
        <v>2</v>
      </c>
      <c r="J78" s="63">
        <f t="shared" si="8"/>
        <v>290</v>
      </c>
      <c r="K78" s="63">
        <f t="shared" si="8"/>
        <v>6</v>
      </c>
      <c r="L78" s="63">
        <f t="shared" si="8"/>
        <v>557</v>
      </c>
      <c r="M78" s="63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8"/>
      <c r="C80" s="196" t="s">
        <v>18</v>
      </c>
      <c r="D80" s="196"/>
      <c r="E80" s="196"/>
      <c r="F80" s="196"/>
      <c r="G80" s="196"/>
      <c r="H80" s="196" t="s">
        <v>4</v>
      </c>
      <c r="I80" s="196"/>
      <c r="J80" s="196" t="s">
        <v>5</v>
      </c>
      <c r="K80" s="196"/>
      <c r="L80" s="198" t="s">
        <v>6</v>
      </c>
      <c r="M80" s="198"/>
    </row>
    <row r="81" spans="1:13" ht="14.1" customHeight="1">
      <c r="A81" s="54"/>
      <c r="B81" s="69"/>
      <c r="C81" s="191">
        <f>C75+D75-F75</f>
        <v>10298</v>
      </c>
      <c r="D81" s="191"/>
      <c r="E81" s="70" t="s">
        <v>21</v>
      </c>
      <c r="F81" s="21">
        <f>D75-F75</f>
        <v>90</v>
      </c>
      <c r="G81" s="71" t="s">
        <v>23</v>
      </c>
      <c r="H81" s="19">
        <f>H75+I75</f>
        <v>8654</v>
      </c>
      <c r="I81" s="72">
        <f>I75</f>
        <v>46</v>
      </c>
      <c r="J81" s="19">
        <f>J75+K75</f>
        <v>9989</v>
      </c>
      <c r="K81" s="72">
        <f>K75</f>
        <v>71</v>
      </c>
      <c r="L81" s="19">
        <f>L75+M75</f>
        <v>18643</v>
      </c>
      <c r="M81" s="73">
        <f>M75</f>
        <v>117</v>
      </c>
    </row>
    <row r="82" spans="1:13" ht="14.1" customHeight="1">
      <c r="A82" s="54"/>
      <c r="B82" s="74" t="s">
        <v>98</v>
      </c>
      <c r="C82" s="192">
        <f>C81-C83-C84</f>
        <v>9150</v>
      </c>
      <c r="D82" s="192"/>
      <c r="E82" s="20" t="s">
        <v>21</v>
      </c>
      <c r="F82" s="22">
        <f>F81-F83-F84</f>
        <v>80</v>
      </c>
      <c r="G82" s="75" t="s">
        <v>96</v>
      </c>
      <c r="H82" s="20">
        <f t="shared" ref="H82:M82" si="9">H81-H83-H84</f>
        <v>7669</v>
      </c>
      <c r="I82" s="76">
        <f t="shared" si="9"/>
        <v>43</v>
      </c>
      <c r="J82" s="20">
        <f t="shared" si="9"/>
        <v>8932</v>
      </c>
      <c r="K82" s="76">
        <f t="shared" si="9"/>
        <v>57</v>
      </c>
      <c r="L82" s="20">
        <f t="shared" si="9"/>
        <v>16601</v>
      </c>
      <c r="M82" s="77">
        <f t="shared" si="9"/>
        <v>100</v>
      </c>
    </row>
    <row r="83" spans="1:13" ht="14.1" customHeight="1">
      <c r="A83" s="54"/>
      <c r="B83" s="78" t="s">
        <v>94</v>
      </c>
      <c r="C83" s="193">
        <f>C77+D77-F77</f>
        <v>851</v>
      </c>
      <c r="D83" s="193"/>
      <c r="E83" s="83" t="s">
        <v>21</v>
      </c>
      <c r="F83" s="84">
        <f>D77-F77</f>
        <v>8</v>
      </c>
      <c r="G83" s="85" t="s">
        <v>96</v>
      </c>
      <c r="H83" s="86">
        <f>H77+I77</f>
        <v>716</v>
      </c>
      <c r="I83" s="87">
        <f>I77</f>
        <v>1</v>
      </c>
      <c r="J83" s="86">
        <f>J77+K77</f>
        <v>761</v>
      </c>
      <c r="K83" s="87">
        <f>K77</f>
        <v>8</v>
      </c>
      <c r="L83" s="79">
        <f>L77+M77</f>
        <v>1477</v>
      </c>
      <c r="M83" s="77">
        <f>M77</f>
        <v>9</v>
      </c>
    </row>
    <row r="84" spans="1:13" ht="14.1" customHeight="1" thickBot="1">
      <c r="A84" s="54"/>
      <c r="B84" s="80" t="s">
        <v>97</v>
      </c>
      <c r="C84" s="194">
        <f>C78+D78-F78</f>
        <v>297</v>
      </c>
      <c r="D84" s="194"/>
      <c r="E84" s="88" t="s">
        <v>21</v>
      </c>
      <c r="F84" s="89">
        <f>D78-F78</f>
        <v>2</v>
      </c>
      <c r="G84" s="90" t="s">
        <v>96</v>
      </c>
      <c r="H84" s="91">
        <f>H78+I78</f>
        <v>269</v>
      </c>
      <c r="I84" s="92">
        <f>I78</f>
        <v>2</v>
      </c>
      <c r="J84" s="91">
        <f>J78+K78</f>
        <v>296</v>
      </c>
      <c r="K84" s="92">
        <f>K78</f>
        <v>6</v>
      </c>
      <c r="L84" s="81">
        <f>L78+M78</f>
        <v>565</v>
      </c>
      <c r="M84" s="82">
        <f>M78</f>
        <v>8</v>
      </c>
    </row>
    <row r="85" spans="1:13" ht="14.1" customHeight="1">
      <c r="F85" s="23" t="s">
        <v>99</v>
      </c>
      <c r="M85" s="55" t="s">
        <v>100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AH14" sqref="AH14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246</v>
      </c>
    </row>
    <row r="2" spans="2:19" ht="21" customHeight="1">
      <c r="D2" s="24"/>
      <c r="G2" s="25" t="s">
        <v>101</v>
      </c>
      <c r="N2" s="23" t="s">
        <v>102</v>
      </c>
      <c r="P2" s="200" t="s">
        <v>103</v>
      </c>
      <c r="Q2" s="200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01" t="s">
        <v>215</v>
      </c>
      <c r="Q3" s="201"/>
    </row>
    <row r="4" spans="2:19">
      <c r="B4" s="26" t="s">
        <v>4</v>
      </c>
      <c r="C4" s="27">
        <v>30</v>
      </c>
      <c r="D4" s="27">
        <v>36</v>
      </c>
      <c r="E4" s="27">
        <v>32</v>
      </c>
      <c r="F4" s="27">
        <v>38</v>
      </c>
      <c r="G4" s="27">
        <v>40</v>
      </c>
      <c r="H4" s="11">
        <f>SUM(C4:G4)</f>
        <v>176</v>
      </c>
      <c r="I4" s="27">
        <v>41</v>
      </c>
      <c r="J4" s="27">
        <v>52</v>
      </c>
      <c r="K4" s="27">
        <v>57</v>
      </c>
      <c r="L4" s="27">
        <v>63</v>
      </c>
      <c r="M4" s="27">
        <v>56</v>
      </c>
      <c r="N4" s="13">
        <f>SUM(I4:M4)</f>
        <v>269</v>
      </c>
      <c r="P4" s="38" t="s">
        <v>4</v>
      </c>
      <c r="Q4" s="39">
        <f>SUM(H4,N4,H8)</f>
        <v>749</v>
      </c>
      <c r="S4" s="28"/>
    </row>
    <row r="5" spans="2:19">
      <c r="B5" s="26" t="s">
        <v>5</v>
      </c>
      <c r="C5" s="27">
        <v>36</v>
      </c>
      <c r="D5" s="27">
        <v>49</v>
      </c>
      <c r="E5" s="27">
        <v>32</v>
      </c>
      <c r="F5" s="27">
        <v>37</v>
      </c>
      <c r="G5" s="27">
        <v>43</v>
      </c>
      <c r="H5" s="11">
        <f>SUM(C5:G5)</f>
        <v>197</v>
      </c>
      <c r="I5" s="27">
        <v>42</v>
      </c>
      <c r="J5" s="27">
        <v>45</v>
      </c>
      <c r="K5" s="27">
        <v>48</v>
      </c>
      <c r="L5" s="27">
        <v>57</v>
      </c>
      <c r="M5" s="27">
        <v>59</v>
      </c>
      <c r="N5" s="13">
        <f>SUM(I5:M5)</f>
        <v>251</v>
      </c>
      <c r="P5" s="38" t="s">
        <v>5</v>
      </c>
      <c r="Q5" s="39">
        <f>SUM(H5,N5,H9)</f>
        <v>730</v>
      </c>
      <c r="S5" s="28"/>
    </row>
    <row r="6" spans="2:19">
      <c r="B6" s="33" t="s">
        <v>6</v>
      </c>
      <c r="C6" s="11">
        <f t="shared" ref="C6:N6" si="0">SUM(C4:C5)</f>
        <v>66</v>
      </c>
      <c r="D6" s="11">
        <f t="shared" si="0"/>
        <v>85</v>
      </c>
      <c r="E6" s="11">
        <f>SUM(E4:E5)</f>
        <v>64</v>
      </c>
      <c r="F6" s="11">
        <f t="shared" si="0"/>
        <v>75</v>
      </c>
      <c r="G6" s="11">
        <f t="shared" si="0"/>
        <v>83</v>
      </c>
      <c r="H6" s="11">
        <f t="shared" si="0"/>
        <v>373</v>
      </c>
      <c r="I6" s="11">
        <f t="shared" si="0"/>
        <v>83</v>
      </c>
      <c r="J6" s="11">
        <f t="shared" si="0"/>
        <v>97</v>
      </c>
      <c r="K6" s="11">
        <f t="shared" si="0"/>
        <v>105</v>
      </c>
      <c r="L6" s="11">
        <f t="shared" si="0"/>
        <v>120</v>
      </c>
      <c r="M6" s="11">
        <f t="shared" si="0"/>
        <v>115</v>
      </c>
      <c r="N6" s="13">
        <f t="shared" si="0"/>
        <v>520</v>
      </c>
      <c r="P6" s="40" t="s">
        <v>6</v>
      </c>
      <c r="Q6" s="41">
        <f>SUM(Q4:Q5)</f>
        <v>1479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59</v>
      </c>
      <c r="D8" s="27">
        <v>65</v>
      </c>
      <c r="E8" s="27">
        <v>51</v>
      </c>
      <c r="F8" s="27">
        <v>66</v>
      </c>
      <c r="G8" s="27">
        <v>63</v>
      </c>
      <c r="H8" s="11">
        <f>SUM(C8:G8)</f>
        <v>304</v>
      </c>
      <c r="I8" s="27">
        <v>61</v>
      </c>
      <c r="J8" s="27">
        <v>71</v>
      </c>
      <c r="K8" s="27">
        <v>74</v>
      </c>
      <c r="L8" s="27">
        <v>68</v>
      </c>
      <c r="M8" s="27">
        <v>83</v>
      </c>
      <c r="N8" s="13">
        <f>SUM(I8:M8)</f>
        <v>357</v>
      </c>
      <c r="P8" s="202" t="s">
        <v>216</v>
      </c>
      <c r="Q8" s="203"/>
      <c r="S8" s="28"/>
    </row>
    <row r="9" spans="2:19">
      <c r="B9" s="26" t="s">
        <v>5</v>
      </c>
      <c r="C9" s="27">
        <v>64</v>
      </c>
      <c r="D9" s="27">
        <v>55</v>
      </c>
      <c r="E9" s="27">
        <v>49</v>
      </c>
      <c r="F9" s="27">
        <v>56</v>
      </c>
      <c r="G9" s="27">
        <v>58</v>
      </c>
      <c r="H9" s="11">
        <f>SUM(C9:G9)</f>
        <v>282</v>
      </c>
      <c r="I9" s="27">
        <v>58</v>
      </c>
      <c r="J9" s="27">
        <v>63</v>
      </c>
      <c r="K9" s="27">
        <v>64</v>
      </c>
      <c r="L9" s="27">
        <v>59</v>
      </c>
      <c r="M9" s="27">
        <v>68</v>
      </c>
      <c r="N9" s="13">
        <f>SUM(I9:M9)</f>
        <v>312</v>
      </c>
      <c r="P9" s="38" t="s">
        <v>4</v>
      </c>
      <c r="Q9" s="39">
        <f>SUM(N8,H12,N12,H16,N16,H20,N20,H24,N24,H28)</f>
        <v>4582</v>
      </c>
      <c r="S9" s="28"/>
    </row>
    <row r="10" spans="2:19">
      <c r="B10" s="33" t="s">
        <v>6</v>
      </c>
      <c r="C10" s="11">
        <f t="shared" ref="C10:N10" si="1">SUM(C8:C9)</f>
        <v>123</v>
      </c>
      <c r="D10" s="11">
        <f t="shared" si="1"/>
        <v>120</v>
      </c>
      <c r="E10" s="11">
        <f t="shared" si="1"/>
        <v>100</v>
      </c>
      <c r="F10" s="11">
        <f t="shared" si="1"/>
        <v>122</v>
      </c>
      <c r="G10" s="11">
        <f t="shared" si="1"/>
        <v>121</v>
      </c>
      <c r="H10" s="11">
        <f t="shared" si="1"/>
        <v>586</v>
      </c>
      <c r="I10" s="11">
        <f t="shared" si="1"/>
        <v>119</v>
      </c>
      <c r="J10" s="11">
        <f t="shared" si="1"/>
        <v>134</v>
      </c>
      <c r="K10" s="11">
        <f t="shared" si="1"/>
        <v>138</v>
      </c>
      <c r="L10" s="11">
        <f t="shared" si="1"/>
        <v>127</v>
      </c>
      <c r="M10" s="11">
        <f t="shared" si="1"/>
        <v>151</v>
      </c>
      <c r="N10" s="13">
        <f t="shared" si="1"/>
        <v>669</v>
      </c>
      <c r="P10" s="38" t="s">
        <v>5</v>
      </c>
      <c r="Q10" s="39">
        <f>SUM(N9,H13,N13,H17,N17,H21,N21,H25,N25,H29)</f>
        <v>4476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9058</v>
      </c>
      <c r="S11" s="28"/>
    </row>
    <row r="12" spans="2:19">
      <c r="B12" s="26" t="s">
        <v>4</v>
      </c>
      <c r="C12" s="27">
        <v>78</v>
      </c>
      <c r="D12" s="27">
        <v>68</v>
      </c>
      <c r="E12" s="27">
        <v>44</v>
      </c>
      <c r="F12" s="27">
        <v>56</v>
      </c>
      <c r="G12" s="27">
        <v>58</v>
      </c>
      <c r="H12" s="11">
        <f>SUM(C12:G12)</f>
        <v>304</v>
      </c>
      <c r="I12" s="27">
        <v>59</v>
      </c>
      <c r="J12" s="27">
        <v>65</v>
      </c>
      <c r="K12" s="27">
        <v>52</v>
      </c>
      <c r="L12" s="27">
        <v>62</v>
      </c>
      <c r="M12" s="27">
        <v>67</v>
      </c>
      <c r="N12" s="13">
        <f>SUM(I12:M12)</f>
        <v>305</v>
      </c>
      <c r="P12" s="42"/>
      <c r="Q12" s="43"/>
      <c r="S12" s="28"/>
    </row>
    <row r="13" spans="2:19">
      <c r="B13" s="26" t="s">
        <v>5</v>
      </c>
      <c r="C13" s="27">
        <v>70</v>
      </c>
      <c r="D13" s="27">
        <v>64</v>
      </c>
      <c r="E13" s="27">
        <v>61</v>
      </c>
      <c r="F13" s="27">
        <v>53</v>
      </c>
      <c r="G13" s="27">
        <v>59</v>
      </c>
      <c r="H13" s="11">
        <f>SUM(C13:G13)</f>
        <v>307</v>
      </c>
      <c r="I13" s="27">
        <v>43</v>
      </c>
      <c r="J13" s="27">
        <v>45</v>
      </c>
      <c r="K13" s="27">
        <v>73</v>
      </c>
      <c r="L13" s="27">
        <v>55</v>
      </c>
      <c r="M13" s="27">
        <v>51</v>
      </c>
      <c r="N13" s="13">
        <f>SUM(I13:M13)</f>
        <v>267</v>
      </c>
      <c r="P13" s="202" t="s">
        <v>217</v>
      </c>
      <c r="Q13" s="203"/>
      <c r="S13" s="28"/>
    </row>
    <row r="14" spans="2:19">
      <c r="B14" s="33" t="s">
        <v>6</v>
      </c>
      <c r="C14" s="11">
        <f t="shared" ref="C14:N14" si="2">SUM(C12:C13)</f>
        <v>148</v>
      </c>
      <c r="D14" s="11">
        <f t="shared" si="2"/>
        <v>132</v>
      </c>
      <c r="E14" s="11">
        <f t="shared" si="2"/>
        <v>105</v>
      </c>
      <c r="F14" s="11">
        <f t="shared" si="2"/>
        <v>109</v>
      </c>
      <c r="G14" s="11">
        <f t="shared" si="2"/>
        <v>117</v>
      </c>
      <c r="H14" s="11">
        <f t="shared" si="2"/>
        <v>611</v>
      </c>
      <c r="I14" s="11">
        <f t="shared" si="2"/>
        <v>102</v>
      </c>
      <c r="J14" s="11">
        <f t="shared" si="2"/>
        <v>110</v>
      </c>
      <c r="K14" s="11">
        <f t="shared" si="2"/>
        <v>125</v>
      </c>
      <c r="L14" s="11">
        <f t="shared" si="2"/>
        <v>117</v>
      </c>
      <c r="M14" s="11">
        <f t="shared" si="2"/>
        <v>118</v>
      </c>
      <c r="N14" s="13">
        <f t="shared" si="2"/>
        <v>572</v>
      </c>
      <c r="P14" s="38" t="s">
        <v>4</v>
      </c>
      <c r="Q14" s="39">
        <f>SUM(L8,M8,H12,N12,H16,N16,H20,N20,H24,N24,H28,N28,H32,N32,H36,N36,H40,N40,H44,H48,N44,K48,L48,M48,I48,J48)</f>
        <v>7699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9074</v>
      </c>
      <c r="S15" s="28"/>
    </row>
    <row r="16" spans="2:19">
      <c r="B16" s="26" t="s">
        <v>4</v>
      </c>
      <c r="C16" s="27">
        <v>51</v>
      </c>
      <c r="D16" s="27">
        <v>68</v>
      </c>
      <c r="E16" s="27">
        <v>56</v>
      </c>
      <c r="F16" s="27">
        <v>67</v>
      </c>
      <c r="G16" s="27">
        <v>65</v>
      </c>
      <c r="H16" s="11">
        <f>SUM(C16:G16)</f>
        <v>307</v>
      </c>
      <c r="I16" s="27">
        <v>64</v>
      </c>
      <c r="J16" s="27">
        <v>68</v>
      </c>
      <c r="K16" s="27">
        <v>51</v>
      </c>
      <c r="L16" s="27">
        <v>70</v>
      </c>
      <c r="M16" s="27">
        <v>88</v>
      </c>
      <c r="N16" s="13">
        <f>SUM(I16:M16)</f>
        <v>341</v>
      </c>
      <c r="P16" s="40" t="s">
        <v>6</v>
      </c>
      <c r="Q16" s="41">
        <f>SUM(Q14:Q15)</f>
        <v>16773</v>
      </c>
      <c r="S16" s="28"/>
    </row>
    <row r="17" spans="2:19">
      <c r="B17" s="26" t="s">
        <v>5</v>
      </c>
      <c r="C17" s="27">
        <v>56</v>
      </c>
      <c r="D17" s="27">
        <v>51</v>
      </c>
      <c r="E17" s="27">
        <v>56</v>
      </c>
      <c r="F17" s="27">
        <v>50</v>
      </c>
      <c r="G17" s="27">
        <v>59</v>
      </c>
      <c r="H17" s="11">
        <f>SUM(C17:G17)</f>
        <v>272</v>
      </c>
      <c r="I17" s="27">
        <v>70</v>
      </c>
      <c r="J17" s="27">
        <v>49</v>
      </c>
      <c r="K17" s="27">
        <v>58</v>
      </c>
      <c r="L17" s="27">
        <v>60</v>
      </c>
      <c r="M17" s="27">
        <v>93</v>
      </c>
      <c r="N17" s="13">
        <f>SUM(I17:M17)</f>
        <v>330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107</v>
      </c>
      <c r="D18" s="11">
        <f t="shared" si="3"/>
        <v>119</v>
      </c>
      <c r="E18" s="11">
        <f t="shared" si="3"/>
        <v>112</v>
      </c>
      <c r="F18" s="11">
        <f t="shared" si="3"/>
        <v>117</v>
      </c>
      <c r="G18" s="11">
        <f t="shared" si="3"/>
        <v>124</v>
      </c>
      <c r="H18" s="11">
        <f t="shared" si="3"/>
        <v>579</v>
      </c>
      <c r="I18" s="11">
        <f t="shared" si="3"/>
        <v>134</v>
      </c>
      <c r="J18" s="11">
        <f t="shared" si="3"/>
        <v>117</v>
      </c>
      <c r="K18" s="11">
        <f t="shared" si="3"/>
        <v>109</v>
      </c>
      <c r="L18" s="11">
        <f t="shared" si="3"/>
        <v>130</v>
      </c>
      <c r="M18" s="11">
        <f t="shared" si="3"/>
        <v>181</v>
      </c>
      <c r="N18" s="13">
        <f t="shared" si="3"/>
        <v>671</v>
      </c>
      <c r="P18" s="202" t="s">
        <v>218</v>
      </c>
      <c r="Q18" s="203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3323</v>
      </c>
      <c r="S19" s="28"/>
    </row>
    <row r="20" spans="2:19">
      <c r="B20" s="26" t="s">
        <v>4</v>
      </c>
      <c r="C20" s="27">
        <v>84</v>
      </c>
      <c r="D20" s="27">
        <v>95</v>
      </c>
      <c r="E20" s="27">
        <v>117</v>
      </c>
      <c r="F20" s="27">
        <v>88</v>
      </c>
      <c r="G20" s="27">
        <v>99</v>
      </c>
      <c r="H20" s="11">
        <f>SUM(C20:G20)</f>
        <v>483</v>
      </c>
      <c r="I20" s="27">
        <v>99</v>
      </c>
      <c r="J20" s="27">
        <v>114</v>
      </c>
      <c r="K20" s="27">
        <v>131</v>
      </c>
      <c r="L20" s="27">
        <v>101</v>
      </c>
      <c r="M20" s="27">
        <v>127</v>
      </c>
      <c r="N20" s="13">
        <f>SUM(I20:M20)</f>
        <v>572</v>
      </c>
      <c r="P20" s="38" t="s">
        <v>5</v>
      </c>
      <c r="Q20" s="39">
        <f>SUM(N29,H33,N33,H37,N37,H41,N41,H45,H49,I49,J49,N45,K49,L49,M49)</f>
        <v>4783</v>
      </c>
      <c r="S20" s="28"/>
    </row>
    <row r="21" spans="2:19">
      <c r="B21" s="26" t="s">
        <v>5</v>
      </c>
      <c r="C21" s="27">
        <v>73</v>
      </c>
      <c r="D21" s="27">
        <v>90</v>
      </c>
      <c r="E21" s="27">
        <v>97</v>
      </c>
      <c r="F21" s="27">
        <v>80</v>
      </c>
      <c r="G21" s="27">
        <v>99</v>
      </c>
      <c r="H21" s="11">
        <f>SUM(C21:G21)</f>
        <v>439</v>
      </c>
      <c r="I21" s="27">
        <v>96</v>
      </c>
      <c r="J21" s="27">
        <v>111</v>
      </c>
      <c r="K21" s="27">
        <v>134</v>
      </c>
      <c r="L21" s="27">
        <v>113</v>
      </c>
      <c r="M21" s="27">
        <v>107</v>
      </c>
      <c r="N21" s="13">
        <f>SUM(I21:M21)</f>
        <v>561</v>
      </c>
      <c r="P21" s="40" t="s">
        <v>6</v>
      </c>
      <c r="Q21" s="41">
        <f>SUM(Q19:Q20)</f>
        <v>8106</v>
      </c>
      <c r="S21" s="28"/>
    </row>
    <row r="22" spans="2:19">
      <c r="B22" s="33" t="s">
        <v>6</v>
      </c>
      <c r="C22" s="11">
        <f t="shared" ref="C22:M22" si="4">SUM(C20:C21)</f>
        <v>157</v>
      </c>
      <c r="D22" s="11">
        <f t="shared" si="4"/>
        <v>185</v>
      </c>
      <c r="E22" s="11">
        <f t="shared" si="4"/>
        <v>214</v>
      </c>
      <c r="F22" s="11">
        <f t="shared" si="4"/>
        <v>168</v>
      </c>
      <c r="G22" s="11">
        <f t="shared" si="4"/>
        <v>198</v>
      </c>
      <c r="H22" s="11">
        <f t="shared" si="4"/>
        <v>922</v>
      </c>
      <c r="I22" s="11">
        <f t="shared" si="4"/>
        <v>195</v>
      </c>
      <c r="J22" s="11">
        <f t="shared" si="4"/>
        <v>225</v>
      </c>
      <c r="K22" s="11">
        <f t="shared" si="4"/>
        <v>265</v>
      </c>
      <c r="L22" s="11">
        <f t="shared" si="4"/>
        <v>214</v>
      </c>
      <c r="M22" s="11">
        <f t="shared" si="4"/>
        <v>234</v>
      </c>
      <c r="N22" s="13">
        <f>SUM(N20:N21)</f>
        <v>1133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02" t="s">
        <v>219</v>
      </c>
      <c r="Q23" s="203"/>
      <c r="S23" s="28"/>
    </row>
    <row r="24" spans="2:19">
      <c r="B24" s="26" t="s">
        <v>4</v>
      </c>
      <c r="C24" s="27">
        <v>110</v>
      </c>
      <c r="D24" s="27">
        <v>145</v>
      </c>
      <c r="E24" s="27">
        <v>136</v>
      </c>
      <c r="F24" s="27">
        <v>116</v>
      </c>
      <c r="G24" s="27">
        <v>104</v>
      </c>
      <c r="H24" s="11">
        <f>SUM(C24:G24)</f>
        <v>611</v>
      </c>
      <c r="I24" s="27">
        <v>115</v>
      </c>
      <c r="J24" s="27">
        <v>129</v>
      </c>
      <c r="K24" s="27">
        <v>113</v>
      </c>
      <c r="L24" s="27">
        <v>133</v>
      </c>
      <c r="M24" s="27">
        <v>138</v>
      </c>
      <c r="N24" s="13">
        <f>SUM(I24:M24)</f>
        <v>628</v>
      </c>
      <c r="P24" s="38" t="s">
        <v>4</v>
      </c>
      <c r="Q24" s="39">
        <f>SUM(N32,H36,N36,H40,N40,H44,N44,H48,I48,J48,K48,L48,M48)</f>
        <v>1865</v>
      </c>
      <c r="S24" s="28"/>
    </row>
    <row r="25" spans="2:19">
      <c r="B25" s="26" t="s">
        <v>5</v>
      </c>
      <c r="C25" s="27">
        <v>143</v>
      </c>
      <c r="D25" s="27">
        <v>121</v>
      </c>
      <c r="E25" s="27">
        <v>137</v>
      </c>
      <c r="F25" s="27">
        <v>111</v>
      </c>
      <c r="G25" s="27">
        <v>142</v>
      </c>
      <c r="H25" s="11">
        <f>SUM(C25:G25)</f>
        <v>654</v>
      </c>
      <c r="I25" s="27">
        <v>149</v>
      </c>
      <c r="J25" s="27">
        <v>153</v>
      </c>
      <c r="K25" s="27">
        <v>120</v>
      </c>
      <c r="L25" s="27">
        <v>135</v>
      </c>
      <c r="M25" s="27">
        <v>128</v>
      </c>
      <c r="N25" s="13">
        <f>SUM(I25:M25)</f>
        <v>685</v>
      </c>
      <c r="P25" s="38" t="s">
        <v>5</v>
      </c>
      <c r="Q25" s="39">
        <f>SUM(N33,H37,N37,H41,N41,H45,N45,H49,I49,J49,K49,L49,M49)</f>
        <v>3034</v>
      </c>
      <c r="S25" s="28"/>
    </row>
    <row r="26" spans="2:19">
      <c r="B26" s="33" t="s">
        <v>6</v>
      </c>
      <c r="C26" s="11">
        <f t="shared" ref="C26:N26" si="5">SUM(C24:C25)</f>
        <v>253</v>
      </c>
      <c r="D26" s="11">
        <f t="shared" si="5"/>
        <v>266</v>
      </c>
      <c r="E26" s="11">
        <f t="shared" si="5"/>
        <v>273</v>
      </c>
      <c r="F26" s="11">
        <f t="shared" si="5"/>
        <v>227</v>
      </c>
      <c r="G26" s="11">
        <f t="shared" si="5"/>
        <v>246</v>
      </c>
      <c r="H26" s="11">
        <f t="shared" si="5"/>
        <v>1265</v>
      </c>
      <c r="I26" s="11">
        <f t="shared" si="5"/>
        <v>264</v>
      </c>
      <c r="J26" s="11">
        <f t="shared" si="5"/>
        <v>282</v>
      </c>
      <c r="K26" s="11">
        <f t="shared" si="5"/>
        <v>233</v>
      </c>
      <c r="L26" s="11">
        <f t="shared" si="5"/>
        <v>268</v>
      </c>
      <c r="M26" s="11">
        <f t="shared" si="5"/>
        <v>266</v>
      </c>
      <c r="N26" s="13">
        <f t="shared" si="5"/>
        <v>1313</v>
      </c>
      <c r="P26" s="40" t="s">
        <v>6</v>
      </c>
      <c r="Q26" s="41">
        <f>SUM(Q24:Q25)</f>
        <v>4899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4"/>
      <c r="Q27" s="95"/>
      <c r="S27" s="28"/>
    </row>
    <row r="28" spans="2:19">
      <c r="B28" s="26" t="s">
        <v>4</v>
      </c>
      <c r="C28" s="27">
        <v>153</v>
      </c>
      <c r="D28" s="27">
        <v>107</v>
      </c>
      <c r="E28" s="27">
        <v>140</v>
      </c>
      <c r="F28" s="27">
        <v>136</v>
      </c>
      <c r="G28" s="27">
        <v>138</v>
      </c>
      <c r="H28" s="11">
        <f>SUM(C28:G28)</f>
        <v>674</v>
      </c>
      <c r="I28" s="27">
        <v>132</v>
      </c>
      <c r="J28" s="27">
        <v>124</v>
      </c>
      <c r="K28" s="27">
        <v>149</v>
      </c>
      <c r="L28" s="27">
        <v>132</v>
      </c>
      <c r="M28" s="27">
        <v>133</v>
      </c>
      <c r="N28" s="13">
        <f>SUM(I28:M28)</f>
        <v>670</v>
      </c>
      <c r="P28" s="199"/>
      <c r="Q28" s="199"/>
      <c r="S28" s="28"/>
    </row>
    <row r="29" spans="2:19">
      <c r="B29" s="26" t="s">
        <v>5</v>
      </c>
      <c r="C29" s="27">
        <v>126</v>
      </c>
      <c r="D29" s="27">
        <v>122</v>
      </c>
      <c r="E29" s="27">
        <v>127</v>
      </c>
      <c r="F29" s="27">
        <v>127</v>
      </c>
      <c r="G29" s="27">
        <v>147</v>
      </c>
      <c r="H29" s="11">
        <f>SUM(C29:G29)</f>
        <v>649</v>
      </c>
      <c r="I29" s="27">
        <v>126</v>
      </c>
      <c r="J29" s="27">
        <v>133</v>
      </c>
      <c r="K29" s="27">
        <v>151</v>
      </c>
      <c r="L29" s="27">
        <v>154</v>
      </c>
      <c r="M29" s="27">
        <v>171</v>
      </c>
      <c r="N29" s="13">
        <f>SUM(I29:M29)</f>
        <v>735</v>
      </c>
      <c r="P29" s="96"/>
      <c r="Q29" s="97"/>
      <c r="S29" s="28" t="s">
        <v>220</v>
      </c>
    </row>
    <row r="30" spans="2:19">
      <c r="B30" s="33" t="s">
        <v>6</v>
      </c>
      <c r="C30" s="11">
        <f t="shared" ref="C30:N30" si="6">SUM(C28:C29)</f>
        <v>279</v>
      </c>
      <c r="D30" s="11">
        <f t="shared" si="6"/>
        <v>229</v>
      </c>
      <c r="E30" s="11">
        <f t="shared" si="6"/>
        <v>267</v>
      </c>
      <c r="F30" s="11">
        <f t="shared" si="6"/>
        <v>263</v>
      </c>
      <c r="G30" s="11">
        <f t="shared" si="6"/>
        <v>285</v>
      </c>
      <c r="H30" s="11">
        <f t="shared" si="6"/>
        <v>1323</v>
      </c>
      <c r="I30" s="11">
        <f t="shared" si="6"/>
        <v>258</v>
      </c>
      <c r="J30" s="11">
        <f t="shared" si="6"/>
        <v>257</v>
      </c>
      <c r="K30" s="11">
        <f t="shared" si="6"/>
        <v>300</v>
      </c>
      <c r="L30" s="11">
        <f t="shared" si="6"/>
        <v>286</v>
      </c>
      <c r="M30" s="11">
        <f t="shared" si="6"/>
        <v>304</v>
      </c>
      <c r="N30" s="13">
        <f t="shared" si="6"/>
        <v>1405</v>
      </c>
      <c r="P30" s="96"/>
      <c r="Q30" s="97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8"/>
      <c r="Q31" s="99"/>
      <c r="S31" s="28"/>
    </row>
    <row r="32" spans="2:19">
      <c r="B32" s="26" t="s">
        <v>4</v>
      </c>
      <c r="C32" s="27">
        <v>131</v>
      </c>
      <c r="D32" s="27">
        <v>156</v>
      </c>
      <c r="E32" s="27">
        <v>153</v>
      </c>
      <c r="F32" s="27">
        <v>171</v>
      </c>
      <c r="G32" s="27">
        <v>177</v>
      </c>
      <c r="H32" s="11">
        <f>SUM(C32:G32)</f>
        <v>788</v>
      </c>
      <c r="I32" s="27">
        <v>179</v>
      </c>
      <c r="J32" s="27">
        <v>160</v>
      </c>
      <c r="K32" s="27">
        <v>137</v>
      </c>
      <c r="L32" s="27">
        <v>100</v>
      </c>
      <c r="M32" s="27">
        <v>122</v>
      </c>
      <c r="N32" s="13">
        <f>SUM(I32:M32)</f>
        <v>698</v>
      </c>
      <c r="S32" s="28"/>
    </row>
    <row r="33" spans="2:19">
      <c r="B33" s="26" t="s">
        <v>5</v>
      </c>
      <c r="C33" s="27">
        <v>179</v>
      </c>
      <c r="D33" s="27">
        <v>189</v>
      </c>
      <c r="E33" s="27">
        <v>199</v>
      </c>
      <c r="F33" s="27">
        <v>212</v>
      </c>
      <c r="G33" s="27">
        <v>235</v>
      </c>
      <c r="H33" s="11">
        <f>SUM(C33:G33)</f>
        <v>1014</v>
      </c>
      <c r="I33" s="27">
        <v>210</v>
      </c>
      <c r="J33" s="27">
        <v>185</v>
      </c>
      <c r="K33" s="27">
        <v>193</v>
      </c>
      <c r="L33" s="27">
        <v>159</v>
      </c>
      <c r="M33" s="27">
        <v>185</v>
      </c>
      <c r="N33" s="13">
        <f>SUM(I33:M33)</f>
        <v>932</v>
      </c>
      <c r="S33" s="28"/>
    </row>
    <row r="34" spans="2:19">
      <c r="B34" s="33" t="s">
        <v>6</v>
      </c>
      <c r="C34" s="11">
        <f t="shared" ref="C34:N34" si="7">SUM(C32:C33)</f>
        <v>310</v>
      </c>
      <c r="D34" s="11">
        <f t="shared" si="7"/>
        <v>345</v>
      </c>
      <c r="E34" s="11">
        <f t="shared" si="7"/>
        <v>352</v>
      </c>
      <c r="F34" s="11">
        <f t="shared" si="7"/>
        <v>383</v>
      </c>
      <c r="G34" s="11">
        <f t="shared" si="7"/>
        <v>412</v>
      </c>
      <c r="H34" s="11">
        <f t="shared" si="7"/>
        <v>1802</v>
      </c>
      <c r="I34" s="11">
        <f t="shared" si="7"/>
        <v>389</v>
      </c>
      <c r="J34" s="11">
        <f t="shared" si="7"/>
        <v>345</v>
      </c>
      <c r="K34" s="11">
        <f t="shared" si="7"/>
        <v>330</v>
      </c>
      <c r="L34" s="11">
        <f t="shared" si="7"/>
        <v>259</v>
      </c>
      <c r="M34" s="11">
        <f t="shared" si="7"/>
        <v>307</v>
      </c>
      <c r="N34" s="13">
        <f t="shared" si="7"/>
        <v>1630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118</v>
      </c>
      <c r="D36" s="27">
        <v>114</v>
      </c>
      <c r="E36" s="27">
        <v>123</v>
      </c>
      <c r="F36" s="27">
        <v>112</v>
      </c>
      <c r="G36" s="27">
        <v>91</v>
      </c>
      <c r="H36" s="11">
        <f>SUM(C36:G36)</f>
        <v>558</v>
      </c>
      <c r="I36" s="27">
        <v>93</v>
      </c>
      <c r="J36" s="27">
        <v>93</v>
      </c>
      <c r="K36" s="27">
        <v>86</v>
      </c>
      <c r="L36" s="27">
        <v>67</v>
      </c>
      <c r="M36" s="27">
        <v>53</v>
      </c>
      <c r="N36" s="13">
        <f>SUM(I36:M36)</f>
        <v>392</v>
      </c>
      <c r="S36" s="28"/>
    </row>
    <row r="37" spans="2:19">
      <c r="B37" s="26" t="s">
        <v>5</v>
      </c>
      <c r="C37" s="27">
        <v>186</v>
      </c>
      <c r="D37" s="27">
        <v>218</v>
      </c>
      <c r="E37" s="27">
        <v>172</v>
      </c>
      <c r="F37" s="27">
        <v>175</v>
      </c>
      <c r="G37" s="27">
        <v>120</v>
      </c>
      <c r="H37" s="11">
        <f>SUM(C37:G37)</f>
        <v>871</v>
      </c>
      <c r="I37" s="27">
        <v>154</v>
      </c>
      <c r="J37" s="27">
        <v>140</v>
      </c>
      <c r="K37" s="27">
        <v>106</v>
      </c>
      <c r="L37" s="27">
        <v>143</v>
      </c>
      <c r="M37" s="27">
        <v>119</v>
      </c>
      <c r="N37" s="13">
        <f>SUM(I37:M37)</f>
        <v>662</v>
      </c>
      <c r="S37" s="28"/>
    </row>
    <row r="38" spans="2:19">
      <c r="B38" s="33" t="s">
        <v>6</v>
      </c>
      <c r="C38" s="11">
        <f t="shared" ref="C38:N38" si="8">SUM(C36:C37)</f>
        <v>304</v>
      </c>
      <c r="D38" s="11">
        <f t="shared" si="8"/>
        <v>332</v>
      </c>
      <c r="E38" s="11">
        <f t="shared" si="8"/>
        <v>295</v>
      </c>
      <c r="F38" s="11">
        <f t="shared" si="8"/>
        <v>287</v>
      </c>
      <c r="G38" s="11">
        <f t="shared" si="8"/>
        <v>211</v>
      </c>
      <c r="H38" s="11">
        <f t="shared" si="8"/>
        <v>1429</v>
      </c>
      <c r="I38" s="11">
        <f t="shared" si="8"/>
        <v>247</v>
      </c>
      <c r="J38" s="11">
        <f t="shared" si="8"/>
        <v>233</v>
      </c>
      <c r="K38" s="11">
        <f t="shared" si="8"/>
        <v>192</v>
      </c>
      <c r="L38" s="11">
        <f t="shared" si="8"/>
        <v>210</v>
      </c>
      <c r="M38" s="11">
        <f t="shared" si="8"/>
        <v>172</v>
      </c>
      <c r="N38" s="13">
        <f t="shared" si="8"/>
        <v>1054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43</v>
      </c>
      <c r="D40" s="27">
        <v>66</v>
      </c>
      <c r="E40" s="27">
        <v>31</v>
      </c>
      <c r="F40" s="27">
        <v>20</v>
      </c>
      <c r="G40" s="27">
        <v>11</v>
      </c>
      <c r="H40" s="11">
        <f>SUM(C40:G40)</f>
        <v>171</v>
      </c>
      <c r="I40" s="27">
        <v>22</v>
      </c>
      <c r="J40" s="27">
        <v>13</v>
      </c>
      <c r="K40" s="27">
        <v>6</v>
      </c>
      <c r="L40" s="27">
        <v>2</v>
      </c>
      <c r="M40" s="27">
        <v>3</v>
      </c>
      <c r="N40" s="13">
        <f>SUM(I40:M40)</f>
        <v>46</v>
      </c>
      <c r="S40" s="28"/>
    </row>
    <row r="41" spans="2:19">
      <c r="B41" s="26" t="s">
        <v>5</v>
      </c>
      <c r="C41" s="27">
        <v>102</v>
      </c>
      <c r="D41" s="27">
        <v>107</v>
      </c>
      <c r="E41" s="27">
        <v>85</v>
      </c>
      <c r="F41" s="27">
        <v>81</v>
      </c>
      <c r="G41" s="27">
        <v>45</v>
      </c>
      <c r="H41" s="11">
        <f>SUM(C41:G41)</f>
        <v>420</v>
      </c>
      <c r="I41" s="27">
        <v>40</v>
      </c>
      <c r="J41" s="27">
        <v>40</v>
      </c>
      <c r="K41" s="27">
        <v>18</v>
      </c>
      <c r="L41" s="27">
        <v>18</v>
      </c>
      <c r="M41" s="27">
        <v>14</v>
      </c>
      <c r="N41" s="13">
        <f>SUM(I41:M41)</f>
        <v>130</v>
      </c>
      <c r="S41" s="28"/>
    </row>
    <row r="42" spans="2:19">
      <c r="B42" s="33" t="s">
        <v>6</v>
      </c>
      <c r="C42" s="11">
        <f t="shared" ref="C42:N42" si="9">SUM(C40:C41)</f>
        <v>145</v>
      </c>
      <c r="D42" s="11">
        <f t="shared" si="9"/>
        <v>173</v>
      </c>
      <c r="E42" s="11">
        <f t="shared" si="9"/>
        <v>116</v>
      </c>
      <c r="F42" s="11">
        <f t="shared" si="9"/>
        <v>101</v>
      </c>
      <c r="G42" s="11">
        <f t="shared" si="9"/>
        <v>56</v>
      </c>
      <c r="H42" s="11">
        <f t="shared" si="9"/>
        <v>591</v>
      </c>
      <c r="I42" s="11">
        <f t="shared" si="9"/>
        <v>62</v>
      </c>
      <c r="J42" s="11">
        <f t="shared" si="9"/>
        <v>53</v>
      </c>
      <c r="K42" s="11">
        <f t="shared" si="9"/>
        <v>24</v>
      </c>
      <c r="L42" s="11">
        <f t="shared" si="9"/>
        <v>20</v>
      </c>
      <c r="M42" s="11">
        <f t="shared" si="9"/>
        <v>17</v>
      </c>
      <c r="N42" s="13">
        <f t="shared" si="9"/>
        <v>176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7</v>
      </c>
      <c r="D45" s="27">
        <v>6</v>
      </c>
      <c r="E45" s="27">
        <v>0</v>
      </c>
      <c r="F45" s="27">
        <v>2</v>
      </c>
      <c r="G45" s="27">
        <v>3</v>
      </c>
      <c r="H45" s="11">
        <f>SUM(C45:G45)</f>
        <v>18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13">
        <f>SUM(I45:M45)</f>
        <v>1</v>
      </c>
      <c r="S45" s="28"/>
    </row>
    <row r="46" spans="2:19">
      <c r="B46" s="120" t="s">
        <v>6</v>
      </c>
      <c r="C46" s="121">
        <f t="shared" ref="C46:M46" si="10">SUM(C44:C45)</f>
        <v>7</v>
      </c>
      <c r="D46" s="121">
        <f t="shared" si="10"/>
        <v>6</v>
      </c>
      <c r="E46" s="121">
        <f t="shared" si="10"/>
        <v>0</v>
      </c>
      <c r="F46" s="121">
        <f t="shared" si="10"/>
        <v>2</v>
      </c>
      <c r="G46" s="121">
        <f t="shared" si="10"/>
        <v>3</v>
      </c>
      <c r="H46" s="121">
        <f>SUM(H44:H45)</f>
        <v>18</v>
      </c>
      <c r="I46" s="121">
        <f t="shared" si="10"/>
        <v>0</v>
      </c>
      <c r="J46" s="121">
        <f t="shared" si="10"/>
        <v>1</v>
      </c>
      <c r="K46" s="121">
        <f t="shared" si="10"/>
        <v>0</v>
      </c>
      <c r="L46" s="121">
        <f t="shared" si="10"/>
        <v>0</v>
      </c>
      <c r="M46" s="121">
        <f t="shared" si="10"/>
        <v>0</v>
      </c>
      <c r="N46" s="13">
        <f>SUM(N44:N45)</f>
        <v>1</v>
      </c>
      <c r="S46" s="28"/>
    </row>
    <row r="47" spans="2:19">
      <c r="B47" s="116"/>
      <c r="C47" s="117" t="s">
        <v>226</v>
      </c>
      <c r="D47" s="117" t="s">
        <v>227</v>
      </c>
      <c r="E47" s="117" t="s">
        <v>228</v>
      </c>
      <c r="F47" s="117" t="s">
        <v>229</v>
      </c>
      <c r="G47" s="117" t="s">
        <v>230</v>
      </c>
      <c r="H47" s="118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9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8654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9989</v>
      </c>
      <c r="S49" s="28"/>
    </row>
    <row r="50" spans="2:19" ht="14.25" thickBot="1">
      <c r="B50" s="122" t="s">
        <v>6</v>
      </c>
      <c r="C50" s="123">
        <f t="shared" ref="C50:N50" si="11">SUM(C48:C49)</f>
        <v>0</v>
      </c>
      <c r="D50" s="123">
        <f t="shared" si="11"/>
        <v>0</v>
      </c>
      <c r="E50" s="123">
        <f t="shared" si="11"/>
        <v>0</v>
      </c>
      <c r="F50" s="123">
        <f t="shared" si="11"/>
        <v>0</v>
      </c>
      <c r="G50" s="123">
        <f t="shared" si="11"/>
        <v>0</v>
      </c>
      <c r="H50" s="123">
        <f t="shared" si="11"/>
        <v>0</v>
      </c>
      <c r="I50" s="123">
        <f t="shared" si="11"/>
        <v>0</v>
      </c>
      <c r="J50" s="123">
        <f t="shared" si="11"/>
        <v>0</v>
      </c>
      <c r="K50" s="123">
        <f t="shared" si="11"/>
        <v>0</v>
      </c>
      <c r="L50" s="123">
        <f t="shared" si="11"/>
        <v>0</v>
      </c>
      <c r="M50" s="123">
        <f t="shared" si="11"/>
        <v>0</v>
      </c>
      <c r="N50" s="124">
        <f t="shared" si="11"/>
        <v>18643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2024-02-29T07:56:59Z</cp:lastPrinted>
  <dcterms:created xsi:type="dcterms:W3CDTF">2014-03-31T14:18:16Z</dcterms:created>
  <dcterms:modified xsi:type="dcterms:W3CDTF">2024-02-29T07:57:09Z</dcterms:modified>
</cp:coreProperties>
</file>