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/>
  <mc:AlternateContent xmlns:mc="http://schemas.openxmlformats.org/markup-compatibility/2006">
    <mc:Choice Requires="x15">
      <x15ac:absPath xmlns:x15ac="http://schemas.microsoft.com/office/spreadsheetml/2010/11/ac" url="\\fuknas.public.city.fukagawa.hokkaido.jp\市民生活課\戸籍住民係\HP修正\人口統計表(HP)\R5\"/>
    </mc:Choice>
  </mc:AlternateContent>
  <xr:revisionPtr revIDLastSave="0" documentId="14_{B11A63C3-D02B-4C87-A9B6-B1C039C59400}" xr6:coauthVersionLast="47" xr6:coauthVersionMax="47" xr10:uidLastSave="{00000000-0000-0000-0000-000000000000}"/>
  <bookViews>
    <workbookView xWindow="2985" yWindow="2100" windowWidth="15720" windowHeight="11295" tabRatio="496" xr2:uid="{00000000-000D-0000-FFFF-FFFF00000000}"/>
  </bookViews>
  <sheets>
    <sheet name="住民異動届月計表" sheetId="1" r:id="rId1"/>
    <sheet name="条町名別人口統計表" sheetId="4" r:id="rId2"/>
    <sheet name="年齢別・男女別人口一覧表" sheetId="3" r:id="rId3"/>
  </sheets>
  <definedNames>
    <definedName name="Excel_BuiltIn_Print_Area_2" localSheetId="1">条町名別人口統計表!$A$2:$M$75</definedName>
    <definedName name="Excel_BuiltIn_Print_Area_2">条町名別人口統計表!$A$2:$M$75</definedName>
  </definedNames>
  <calcPr calcId="19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25" i="3" l="1"/>
  <c r="Q24" i="3"/>
  <c r="Q26" i="3"/>
  <c r="Q20" i="3"/>
  <c r="Q19" i="3"/>
  <c r="Q21" i="3"/>
  <c r="Q15" i="3"/>
  <c r="Q14" i="3"/>
  <c r="Q16" i="3"/>
  <c r="Q10" i="3"/>
  <c r="Q9" i="3"/>
  <c r="Q11" i="3"/>
  <c r="Q5" i="3"/>
  <c r="Q4" i="3"/>
  <c r="Q6" i="3"/>
  <c r="L11" i="1"/>
  <c r="L10" i="1"/>
  <c r="Y11" i="1"/>
  <c r="Y10" i="1"/>
  <c r="D11" i="1"/>
  <c r="D10" i="1"/>
  <c r="F83" i="4"/>
  <c r="AC7" i="1"/>
  <c r="AC13" i="1"/>
  <c r="D46" i="3"/>
  <c r="W10" i="1"/>
  <c r="W9" i="1"/>
  <c r="X10" i="1"/>
  <c r="W11" i="1"/>
  <c r="X11" i="1"/>
  <c r="C50" i="3"/>
  <c r="I50" i="3"/>
  <c r="G50" i="3"/>
  <c r="F50" i="3"/>
  <c r="E50" i="3"/>
  <c r="D50" i="3"/>
  <c r="M50" i="3"/>
  <c r="L50" i="3"/>
  <c r="K50" i="3"/>
  <c r="J50" i="3"/>
  <c r="N45" i="3"/>
  <c r="N44" i="3"/>
  <c r="N46" i="3"/>
  <c r="N40" i="3"/>
  <c r="N42" i="3"/>
  <c r="H49" i="3"/>
  <c r="H48" i="3"/>
  <c r="H50" i="3"/>
  <c r="L5" i="4"/>
  <c r="M5" i="4"/>
  <c r="L6" i="4"/>
  <c r="M6" i="4"/>
  <c r="L7" i="4"/>
  <c r="M7" i="4"/>
  <c r="L8" i="4"/>
  <c r="M8" i="4"/>
  <c r="L9" i="4"/>
  <c r="L75" i="4"/>
  <c r="L81" i="4"/>
  <c r="M9" i="4"/>
  <c r="L10" i="4"/>
  <c r="M10" i="4"/>
  <c r="L11" i="4"/>
  <c r="M11" i="4"/>
  <c r="L12" i="4"/>
  <c r="M12" i="4"/>
  <c r="L13" i="4"/>
  <c r="M13" i="4"/>
  <c r="L14" i="4"/>
  <c r="M14" i="4"/>
  <c r="L15" i="4"/>
  <c r="M15" i="4"/>
  <c r="L16" i="4"/>
  <c r="M16" i="4"/>
  <c r="L17" i="4"/>
  <c r="M17" i="4"/>
  <c r="L18" i="4"/>
  <c r="M18" i="4"/>
  <c r="L19" i="4"/>
  <c r="M19" i="4"/>
  <c r="L20" i="4"/>
  <c r="M20" i="4"/>
  <c r="L21" i="4"/>
  <c r="M21" i="4"/>
  <c r="L22" i="4"/>
  <c r="M22" i="4"/>
  <c r="L23" i="4"/>
  <c r="M23" i="4"/>
  <c r="L24" i="4"/>
  <c r="M24" i="4"/>
  <c r="L25" i="4"/>
  <c r="M25" i="4"/>
  <c r="L26" i="4"/>
  <c r="M26" i="4"/>
  <c r="L27" i="4"/>
  <c r="M27" i="4"/>
  <c r="L28" i="4"/>
  <c r="M28" i="4"/>
  <c r="L29" i="4"/>
  <c r="M29" i="4"/>
  <c r="L30" i="4"/>
  <c r="M30" i="4"/>
  <c r="L31" i="4"/>
  <c r="M31" i="4"/>
  <c r="L32" i="4"/>
  <c r="M32" i="4"/>
  <c r="L33" i="4"/>
  <c r="M33" i="4"/>
  <c r="L34" i="4"/>
  <c r="M34" i="4"/>
  <c r="L35" i="4"/>
  <c r="M35" i="4"/>
  <c r="L36" i="4"/>
  <c r="M36" i="4"/>
  <c r="L37" i="4"/>
  <c r="M37" i="4"/>
  <c r="L38" i="4"/>
  <c r="M38" i="4"/>
  <c r="L39" i="4"/>
  <c r="M39" i="4"/>
  <c r="L40" i="4"/>
  <c r="M40" i="4"/>
  <c r="L41" i="4"/>
  <c r="M41" i="4"/>
  <c r="L42" i="4"/>
  <c r="M42" i="4"/>
  <c r="L43" i="4"/>
  <c r="M43" i="4"/>
  <c r="L44" i="4"/>
  <c r="M44" i="4"/>
  <c r="L45" i="4"/>
  <c r="M45" i="4"/>
  <c r="L46" i="4"/>
  <c r="M46" i="4"/>
  <c r="L47" i="4"/>
  <c r="M47" i="4"/>
  <c r="L48" i="4"/>
  <c r="M48" i="4"/>
  <c r="L49" i="4"/>
  <c r="M49" i="4"/>
  <c r="L50" i="4"/>
  <c r="M50" i="4"/>
  <c r="L51" i="4"/>
  <c r="M51" i="4"/>
  <c r="L52" i="4"/>
  <c r="M52" i="4"/>
  <c r="L53" i="4"/>
  <c r="M53" i="4"/>
  <c r="L54" i="4"/>
  <c r="M54" i="4"/>
  <c r="L55" i="4"/>
  <c r="M55" i="4"/>
  <c r="L56" i="4"/>
  <c r="M56" i="4"/>
  <c r="L57" i="4"/>
  <c r="M57" i="4"/>
  <c r="L58" i="4"/>
  <c r="M58" i="4"/>
  <c r="L59" i="4"/>
  <c r="M59" i="4"/>
  <c r="L60" i="4"/>
  <c r="M60" i="4"/>
  <c r="L61" i="4"/>
  <c r="M61" i="4"/>
  <c r="L62" i="4"/>
  <c r="M62" i="4"/>
  <c r="L63" i="4"/>
  <c r="M63" i="4"/>
  <c r="L64" i="4"/>
  <c r="M64" i="4"/>
  <c r="L65" i="4"/>
  <c r="M65" i="4"/>
  <c r="L66" i="4"/>
  <c r="M66" i="4"/>
  <c r="L67" i="4"/>
  <c r="M67" i="4"/>
  <c r="L68" i="4"/>
  <c r="M68" i="4"/>
  <c r="L69" i="4"/>
  <c r="L78" i="4"/>
  <c r="L84" i="4"/>
  <c r="M69" i="4"/>
  <c r="L70" i="4"/>
  <c r="M70" i="4"/>
  <c r="L71" i="4"/>
  <c r="M71" i="4"/>
  <c r="L72" i="4"/>
  <c r="M72" i="4"/>
  <c r="L73" i="4"/>
  <c r="M73" i="4"/>
  <c r="L74" i="4"/>
  <c r="M74" i="4"/>
  <c r="C75" i="4"/>
  <c r="C81" i="4"/>
  <c r="C82" i="4"/>
  <c r="AB6" i="1"/>
  <c r="D75" i="4"/>
  <c r="F75" i="4"/>
  <c r="F81" i="4"/>
  <c r="F82" i="4"/>
  <c r="AC6" i="1"/>
  <c r="H75" i="4"/>
  <c r="I75" i="4"/>
  <c r="I81" i="4"/>
  <c r="I82" i="4"/>
  <c r="J6" i="1"/>
  <c r="J75" i="4"/>
  <c r="K75" i="4"/>
  <c r="K81" i="4"/>
  <c r="K82" i="4"/>
  <c r="R6" i="1"/>
  <c r="C77" i="4"/>
  <c r="D77" i="4"/>
  <c r="F77" i="4"/>
  <c r="H77" i="4"/>
  <c r="I77" i="4"/>
  <c r="H83" i="4"/>
  <c r="H7" i="1"/>
  <c r="J77" i="4"/>
  <c r="K77" i="4"/>
  <c r="K83" i="4"/>
  <c r="R7" i="1"/>
  <c r="R13" i="1"/>
  <c r="C78" i="4"/>
  <c r="D78" i="4"/>
  <c r="F78" i="4"/>
  <c r="H78" i="4"/>
  <c r="H84" i="4"/>
  <c r="H8" i="1"/>
  <c r="I78" i="4"/>
  <c r="J78" i="4"/>
  <c r="J84" i="4"/>
  <c r="K78" i="4"/>
  <c r="K84" i="4"/>
  <c r="R8" i="1"/>
  <c r="R14" i="1"/>
  <c r="L25" i="1"/>
  <c r="L26" i="1"/>
  <c r="M24" i="1"/>
  <c r="L24" i="1"/>
  <c r="M23" i="1"/>
  <c r="L23" i="1"/>
  <c r="M20" i="1"/>
  <c r="L20" i="1"/>
  <c r="M19" i="1"/>
  <c r="L19" i="1"/>
  <c r="M18" i="1"/>
  <c r="L18" i="1"/>
  <c r="L21" i="1"/>
  <c r="M46" i="3"/>
  <c r="L46" i="3"/>
  <c r="K46" i="3"/>
  <c r="J46" i="3"/>
  <c r="I46" i="3"/>
  <c r="G46" i="3"/>
  <c r="F46" i="3"/>
  <c r="E46" i="3"/>
  <c r="C46" i="3"/>
  <c r="M42" i="3"/>
  <c r="L42" i="3"/>
  <c r="K42" i="3"/>
  <c r="J42" i="3"/>
  <c r="I42" i="3"/>
  <c r="G42" i="3"/>
  <c r="F42" i="3"/>
  <c r="E42" i="3"/>
  <c r="D42" i="3"/>
  <c r="C42" i="3"/>
  <c r="M38" i="3"/>
  <c r="L38" i="3"/>
  <c r="K38" i="3"/>
  <c r="J38" i="3"/>
  <c r="I38" i="3"/>
  <c r="G38" i="3"/>
  <c r="F38" i="3"/>
  <c r="E38" i="3"/>
  <c r="D38" i="3"/>
  <c r="C38" i="3"/>
  <c r="M34" i="3"/>
  <c r="L34" i="3"/>
  <c r="K34" i="3"/>
  <c r="J34" i="3"/>
  <c r="I34" i="3"/>
  <c r="G34" i="3"/>
  <c r="F34" i="3"/>
  <c r="E34" i="3"/>
  <c r="D34" i="3"/>
  <c r="C34" i="3"/>
  <c r="M30" i="3"/>
  <c r="L30" i="3"/>
  <c r="K30" i="3"/>
  <c r="J30" i="3"/>
  <c r="I30" i="3"/>
  <c r="G30" i="3"/>
  <c r="F30" i="3"/>
  <c r="E30" i="3"/>
  <c r="D30" i="3"/>
  <c r="C30" i="3"/>
  <c r="M26" i="3"/>
  <c r="L26" i="3"/>
  <c r="K26" i="3"/>
  <c r="J26" i="3"/>
  <c r="I26" i="3"/>
  <c r="G26" i="3"/>
  <c r="F26" i="3"/>
  <c r="E26" i="3"/>
  <c r="D26" i="3"/>
  <c r="C26" i="3"/>
  <c r="M22" i="3"/>
  <c r="L22" i="3"/>
  <c r="K22" i="3"/>
  <c r="J22" i="3"/>
  <c r="I22" i="3"/>
  <c r="G22" i="3"/>
  <c r="F22" i="3"/>
  <c r="E22" i="3"/>
  <c r="D22" i="3"/>
  <c r="C22" i="3"/>
  <c r="M18" i="3"/>
  <c r="L18" i="3"/>
  <c r="K18" i="3"/>
  <c r="J18" i="3"/>
  <c r="I18" i="3"/>
  <c r="G18" i="3"/>
  <c r="F18" i="3"/>
  <c r="D18" i="3"/>
  <c r="C18" i="3"/>
  <c r="M14" i="3"/>
  <c r="L14" i="3"/>
  <c r="K14" i="3"/>
  <c r="J14" i="3"/>
  <c r="I14" i="3"/>
  <c r="G14" i="3"/>
  <c r="F14" i="3"/>
  <c r="E14" i="3"/>
  <c r="D14" i="3"/>
  <c r="C14" i="3"/>
  <c r="M10" i="3"/>
  <c r="L10" i="3"/>
  <c r="K10" i="3"/>
  <c r="J10" i="3"/>
  <c r="I10" i="3"/>
  <c r="G10" i="3"/>
  <c r="F10" i="3"/>
  <c r="E10" i="3"/>
  <c r="D10" i="3"/>
  <c r="C10" i="3"/>
  <c r="C6" i="3"/>
  <c r="H4" i="3"/>
  <c r="H6" i="3"/>
  <c r="N4" i="3"/>
  <c r="H5" i="3"/>
  <c r="N49" i="3"/>
  <c r="N5" i="3"/>
  <c r="D6" i="3"/>
  <c r="E6" i="3"/>
  <c r="F6" i="3"/>
  <c r="G6" i="3"/>
  <c r="I6" i="3"/>
  <c r="J6" i="3"/>
  <c r="K6" i="3"/>
  <c r="L6" i="3"/>
  <c r="M6" i="3"/>
  <c r="H8" i="3"/>
  <c r="N8" i="3"/>
  <c r="H9" i="3"/>
  <c r="N9" i="3"/>
  <c r="H12" i="3"/>
  <c r="H14" i="3"/>
  <c r="N12" i="3"/>
  <c r="H13" i="3"/>
  <c r="N13" i="3"/>
  <c r="N14" i="3"/>
  <c r="H16" i="3"/>
  <c r="N16" i="3"/>
  <c r="H17" i="3"/>
  <c r="H18" i="3"/>
  <c r="N17" i="3"/>
  <c r="E18" i="3"/>
  <c r="H20" i="3"/>
  <c r="N20" i="3"/>
  <c r="H21" i="3"/>
  <c r="N21" i="3"/>
  <c r="H24" i="3"/>
  <c r="N24" i="3"/>
  <c r="H25" i="3"/>
  <c r="N25" i="3"/>
  <c r="H28" i="3"/>
  <c r="N28" i="3"/>
  <c r="N30" i="3"/>
  <c r="H29" i="3"/>
  <c r="N29" i="3"/>
  <c r="H32" i="3"/>
  <c r="H34" i="3"/>
  <c r="N32" i="3"/>
  <c r="H33" i="3"/>
  <c r="N33" i="3"/>
  <c r="N34" i="3"/>
  <c r="H36" i="3"/>
  <c r="N36" i="3"/>
  <c r="H37" i="3"/>
  <c r="H38" i="3"/>
  <c r="N37" i="3"/>
  <c r="H40" i="3"/>
  <c r="H41" i="3"/>
  <c r="N41" i="3"/>
  <c r="H44" i="3"/>
  <c r="H45" i="3"/>
  <c r="H46" i="3"/>
  <c r="M25" i="1"/>
  <c r="M26" i="1"/>
  <c r="X9" i="1"/>
  <c r="J83" i="4"/>
  <c r="P7" i="1"/>
  <c r="P13" i="1"/>
  <c r="J81" i="4"/>
  <c r="L77" i="4"/>
  <c r="I84" i="4"/>
  <c r="J8" i="1"/>
  <c r="M78" i="4"/>
  <c r="M84" i="4"/>
  <c r="M77" i="4"/>
  <c r="L83" i="4"/>
  <c r="I83" i="4"/>
  <c r="J7" i="1"/>
  <c r="M75" i="4"/>
  <c r="M81" i="4"/>
  <c r="H81" i="4"/>
  <c r="F84" i="4"/>
  <c r="AC8" i="1"/>
  <c r="AC14" i="1"/>
  <c r="C84" i="4"/>
  <c r="AB8" i="1"/>
  <c r="AB14" i="1"/>
  <c r="C83" i="4"/>
  <c r="AB7" i="1"/>
  <c r="AB13" i="1"/>
  <c r="H42" i="3"/>
  <c r="H30" i="3"/>
  <c r="N26" i="3"/>
  <c r="H26" i="3"/>
  <c r="N22" i="3"/>
  <c r="H22" i="3"/>
  <c r="H10" i="3"/>
  <c r="N6" i="3"/>
  <c r="L28" i="1"/>
  <c r="T11" i="1"/>
  <c r="M21" i="1"/>
  <c r="M28" i="1"/>
  <c r="T10" i="1"/>
  <c r="J13" i="1"/>
  <c r="X7" i="1"/>
  <c r="X13" i="1"/>
  <c r="X8" i="1"/>
  <c r="X14" i="1"/>
  <c r="J14" i="1"/>
  <c r="J82" i="4"/>
  <c r="P6" i="1"/>
  <c r="P8" i="1"/>
  <c r="P14" i="1"/>
  <c r="H14" i="1"/>
  <c r="R12" i="1"/>
  <c r="L8" i="1"/>
  <c r="L14" i="1"/>
  <c r="D8" i="1"/>
  <c r="D14" i="1"/>
  <c r="X6" i="1"/>
  <c r="J12" i="1"/>
  <c r="Y8" i="1"/>
  <c r="AC12" i="1"/>
  <c r="Y14" i="1"/>
  <c r="H82" i="4"/>
  <c r="H6" i="1"/>
  <c r="M82" i="4"/>
  <c r="W7" i="1"/>
  <c r="W13" i="1"/>
  <c r="H13" i="1"/>
  <c r="AB12" i="1"/>
  <c r="Y7" i="1"/>
  <c r="Y13" i="1"/>
  <c r="L82" i="4"/>
  <c r="N48" i="3"/>
  <c r="N50" i="3"/>
  <c r="M83" i="4"/>
  <c r="N38" i="3"/>
  <c r="N18" i="3"/>
  <c r="N10" i="3"/>
  <c r="W8" i="1"/>
  <c r="W14" i="1"/>
  <c r="H12" i="1"/>
  <c r="D7" i="1"/>
  <c r="D13" i="1"/>
  <c r="W6" i="1"/>
  <c r="P12" i="1"/>
  <c r="L7" i="1"/>
  <c r="L13" i="1"/>
  <c r="T8" i="1"/>
  <c r="T14" i="1"/>
  <c r="X12" i="1"/>
  <c r="W12" i="1"/>
  <c r="T7" i="1"/>
  <c r="T13" i="1"/>
</calcChain>
</file>

<file path=xl/sharedStrings.xml><?xml version="1.0" encoding="utf-8"?>
<sst xmlns="http://schemas.openxmlformats.org/spreadsheetml/2006/main" count="387" uniqueCount="249">
  <si>
    <t>住民異動届月計表</t>
  </si>
  <si>
    <t>1.　住民基本台帳人口・世帯数</t>
  </si>
  <si>
    <t>　　人　　　 　　　　   　　　口</t>
  </si>
  <si>
    <t>世   帯   数</t>
  </si>
  <si>
    <t>男</t>
  </si>
  <si>
    <t>女</t>
  </si>
  <si>
    <t>計</t>
  </si>
  <si>
    <t>本</t>
  </si>
  <si>
    <t>当    月</t>
  </si>
  <si>
    <t>納</t>
  </si>
  <si>
    <t>多</t>
  </si>
  <si>
    <t>前    月</t>
  </si>
  <si>
    <t>増  　減</t>
  </si>
  <si>
    <t>転    入</t>
  </si>
  <si>
    <t>(a)</t>
  </si>
  <si>
    <t>出    生</t>
  </si>
  <si>
    <t>転    出</t>
  </si>
  <si>
    <t>(b)</t>
  </si>
  <si>
    <t>死    亡</t>
  </si>
  <si>
    <t>条町名別人口統計表</t>
  </si>
  <si>
    <t>注：（）内の数字は、日本人と外国人の混合世帯数（内数）を示す。</t>
  </si>
  <si>
    <t>　条　　町　　名</t>
  </si>
  <si>
    <t>世帯数</t>
  </si>
  <si>
    <t>日本人</t>
  </si>
  <si>
    <t>外国人</t>
  </si>
  <si>
    <t>(</t>
  </si>
  <si>
    <t>混合
世帯</t>
  </si>
  <si>
    <t>)</t>
  </si>
  <si>
    <t>１　条</t>
  </si>
  <si>
    <t>２　条</t>
  </si>
  <si>
    <t>３　条</t>
  </si>
  <si>
    <t>４　条</t>
  </si>
  <si>
    <t>５　条</t>
  </si>
  <si>
    <t>６　条</t>
  </si>
  <si>
    <t>７　条</t>
  </si>
  <si>
    <t>８　条</t>
  </si>
  <si>
    <t>９　条</t>
  </si>
  <si>
    <t>あけぼの町</t>
  </si>
  <si>
    <t>一已町字一已</t>
  </si>
  <si>
    <t>稲穂町１丁目</t>
  </si>
  <si>
    <t>稲穂町２丁目</t>
  </si>
  <si>
    <t>納内町２丁目</t>
  </si>
  <si>
    <t>納内町３丁目</t>
  </si>
  <si>
    <t>納内町字納内</t>
  </si>
  <si>
    <t>音江町１丁目</t>
  </si>
  <si>
    <t>音江町２丁目</t>
  </si>
  <si>
    <t>音江町字稲田</t>
  </si>
  <si>
    <t>音江町字内園</t>
  </si>
  <si>
    <t>音江町字音江</t>
  </si>
  <si>
    <t>音江町字菊丘</t>
  </si>
  <si>
    <t>音江町字国見（23～298番地以外）</t>
  </si>
  <si>
    <t>音江町字更進</t>
  </si>
  <si>
    <t>音江町字向陽</t>
  </si>
  <si>
    <t>音江町字豊泉</t>
  </si>
  <si>
    <t>音江町字広里</t>
  </si>
  <si>
    <t>音江町字吉住</t>
  </si>
  <si>
    <t>音江町字国見（23～298番地）</t>
  </si>
  <si>
    <t>新光町１丁目</t>
  </si>
  <si>
    <t>新光町２丁目</t>
  </si>
  <si>
    <t>新光町３丁目</t>
  </si>
  <si>
    <t>太子町</t>
  </si>
  <si>
    <t>錦町</t>
  </si>
  <si>
    <t>西町</t>
  </si>
  <si>
    <t>深川町字オーホ</t>
  </si>
  <si>
    <t>深川町字メム３号線</t>
  </si>
  <si>
    <t>深川町字メム４号線</t>
  </si>
  <si>
    <t>深川町字メム５号線</t>
  </si>
  <si>
    <t>深川町字メム６号線</t>
  </si>
  <si>
    <t>深川町字メム７号線</t>
  </si>
  <si>
    <t>深川町字メム８号線</t>
  </si>
  <si>
    <t>深川町字メム９号線</t>
  </si>
  <si>
    <t>深川町字メム１０号線</t>
  </si>
  <si>
    <t>深川町字メム１１号線</t>
  </si>
  <si>
    <t>深川町字メム１２号線</t>
  </si>
  <si>
    <t>文光町</t>
  </si>
  <si>
    <t>北光町１丁目</t>
  </si>
  <si>
    <t>北光町２丁目</t>
  </si>
  <si>
    <t>北光町３丁目</t>
  </si>
  <si>
    <t>緑町</t>
  </si>
  <si>
    <t>開西町１丁目</t>
  </si>
  <si>
    <t>開西町２丁目</t>
  </si>
  <si>
    <t>開西町３丁目</t>
  </si>
  <si>
    <t>錦町北</t>
  </si>
  <si>
    <t>錦町西</t>
  </si>
  <si>
    <t>広里町１丁目</t>
  </si>
  <si>
    <t>広里町２丁目</t>
  </si>
  <si>
    <t>広里町３丁目</t>
  </si>
  <si>
    <t>広里町４丁目</t>
  </si>
  <si>
    <t>広里町５丁目</t>
  </si>
  <si>
    <t>納内町北</t>
  </si>
  <si>
    <t>納内町グリーンタウン</t>
  </si>
  <si>
    <t>ウッカ</t>
  </si>
  <si>
    <t>宇摩</t>
  </si>
  <si>
    <t>鷹泊</t>
  </si>
  <si>
    <t>多度志</t>
  </si>
  <si>
    <t>多度志南</t>
  </si>
  <si>
    <t>幌内</t>
  </si>
  <si>
    <t>湯内</t>
  </si>
  <si>
    <t>　　＊＊町名別計＊＊</t>
  </si>
  <si>
    <t>納内地区合計</t>
  </si>
  <si>
    <t>（</t>
  </si>
  <si>
    <t>）</t>
  </si>
  <si>
    <t>多度志地区合計</t>
  </si>
  <si>
    <t>本庁地区合計</t>
  </si>
  <si>
    <t>外国人世帯</t>
  </si>
  <si>
    <t>（　）は外国人の内数</t>
  </si>
  <si>
    <t>年齢別・男女別人口一覧表</t>
  </si>
  <si>
    <t xml:space="preserve"> </t>
  </si>
  <si>
    <t>【年代別人口】</t>
  </si>
  <si>
    <t>０歳</t>
  </si>
  <si>
    <t>１歳</t>
  </si>
  <si>
    <t xml:space="preserve"> ２歳</t>
  </si>
  <si>
    <t>３歳</t>
  </si>
  <si>
    <t>４歳</t>
  </si>
  <si>
    <t>小計</t>
  </si>
  <si>
    <t>５歳</t>
  </si>
  <si>
    <t>６歳</t>
  </si>
  <si>
    <t>７歳</t>
  </si>
  <si>
    <t>８歳</t>
  </si>
  <si>
    <t>９歳</t>
  </si>
  <si>
    <t>１０歳</t>
  </si>
  <si>
    <t>１１歳</t>
  </si>
  <si>
    <t>１２歳</t>
  </si>
  <si>
    <t>１３歳</t>
  </si>
  <si>
    <t>１４歳</t>
  </si>
  <si>
    <t>１５歳</t>
  </si>
  <si>
    <t>１６歳</t>
  </si>
  <si>
    <t>１７歳</t>
  </si>
  <si>
    <t>１８歳</t>
  </si>
  <si>
    <t>１９歳</t>
  </si>
  <si>
    <t>２０歳</t>
  </si>
  <si>
    <t>２１歳</t>
  </si>
  <si>
    <t>２２歳</t>
  </si>
  <si>
    <t>　２３歳</t>
  </si>
  <si>
    <t>２４歳</t>
  </si>
  <si>
    <t>２５歳</t>
  </si>
  <si>
    <t>２６歳</t>
  </si>
  <si>
    <t>２７歳</t>
  </si>
  <si>
    <t>２８歳</t>
  </si>
  <si>
    <t>２９歳</t>
  </si>
  <si>
    <t>３０歳</t>
  </si>
  <si>
    <t>３１歳</t>
  </si>
  <si>
    <t>３２歳</t>
  </si>
  <si>
    <t>３３歳</t>
  </si>
  <si>
    <t>３４歳</t>
  </si>
  <si>
    <t>３５歳</t>
  </si>
  <si>
    <t>３６歳</t>
  </si>
  <si>
    <t>３７歳</t>
  </si>
  <si>
    <t>３８歳</t>
  </si>
  <si>
    <t>３９歳</t>
  </si>
  <si>
    <t>４０歳</t>
  </si>
  <si>
    <t>４１歳</t>
  </si>
  <si>
    <t>４２歳</t>
  </si>
  <si>
    <t>４３歳</t>
  </si>
  <si>
    <t>４４歳</t>
  </si>
  <si>
    <t>４５歳</t>
  </si>
  <si>
    <t>４６歳</t>
  </si>
  <si>
    <t>４７歳</t>
  </si>
  <si>
    <t>４８歳</t>
  </si>
  <si>
    <t>４９歳</t>
  </si>
  <si>
    <t>５０歳</t>
  </si>
  <si>
    <t>５１歳</t>
  </si>
  <si>
    <t>５２歳</t>
  </si>
  <si>
    <t>５３歳</t>
  </si>
  <si>
    <t>５４歳</t>
  </si>
  <si>
    <t>５５歳</t>
  </si>
  <si>
    <t>５６歳</t>
  </si>
  <si>
    <t>５７歳</t>
  </si>
  <si>
    <t>５８歳</t>
  </si>
  <si>
    <t>５９歳</t>
  </si>
  <si>
    <t>６０歳</t>
  </si>
  <si>
    <t>６１歳</t>
  </si>
  <si>
    <t>６２歳</t>
  </si>
  <si>
    <t>６３歳</t>
  </si>
  <si>
    <t>６４歳</t>
  </si>
  <si>
    <t>６５歳</t>
  </si>
  <si>
    <t>６６歳</t>
  </si>
  <si>
    <t>６７歳</t>
  </si>
  <si>
    <t>６８歳</t>
  </si>
  <si>
    <t>６９歳</t>
  </si>
  <si>
    <t>７０歳</t>
  </si>
  <si>
    <t>７１歳</t>
  </si>
  <si>
    <t>７２歳</t>
  </si>
  <si>
    <t>７３歳</t>
  </si>
  <si>
    <t>７４歳</t>
  </si>
  <si>
    <t>７５歳</t>
  </si>
  <si>
    <t>７６歳</t>
  </si>
  <si>
    <t>７７歳</t>
  </si>
  <si>
    <t>７８歳</t>
  </si>
  <si>
    <t>７９歳</t>
  </si>
  <si>
    <t>８０歳</t>
  </si>
  <si>
    <t>８１歳</t>
  </si>
  <si>
    <t>８２歳</t>
  </si>
  <si>
    <t>８３歳</t>
  </si>
  <si>
    <t>８４歳</t>
  </si>
  <si>
    <t>８５歳</t>
  </si>
  <si>
    <t>８６歳</t>
  </si>
  <si>
    <t>８７歳</t>
  </si>
  <si>
    <t>８８歳</t>
  </si>
  <si>
    <t>８９歳</t>
  </si>
  <si>
    <t>９０歳</t>
  </si>
  <si>
    <t>９１歳</t>
  </si>
  <si>
    <t>９２歳</t>
  </si>
  <si>
    <t>９３歳</t>
  </si>
  <si>
    <t>９４歳</t>
  </si>
  <si>
    <t>９５歳</t>
  </si>
  <si>
    <t>９６歳</t>
  </si>
  <si>
    <t>９７歳</t>
  </si>
  <si>
    <t>９８歳</t>
  </si>
  <si>
    <t>９９歳</t>
  </si>
  <si>
    <t>１００歳</t>
  </si>
  <si>
    <t>１０１歳</t>
  </si>
  <si>
    <t>１０２歳</t>
  </si>
  <si>
    <t>１０３歳</t>
  </si>
  <si>
    <t>１０４歳</t>
  </si>
  <si>
    <t>合計</t>
  </si>
  <si>
    <t>.</t>
    <phoneticPr fontId="34"/>
  </si>
  <si>
    <t>(外国人　　　 
世帯内数）</t>
    <phoneticPr fontId="34"/>
  </si>
  <si>
    <t>２.　住民異動状況および届書取扱い状況</t>
  </si>
  <si>
    <t>そ の 他</t>
  </si>
  <si>
    <t>小    計</t>
  </si>
  <si>
    <t>増減合計(a - b)</t>
  </si>
  <si>
    <t>０歳から１４歳</t>
    <phoneticPr fontId="34"/>
  </si>
  <si>
    <t>１５歳から６４歳</t>
    <phoneticPr fontId="34"/>
  </si>
  <si>
    <t>１８歳以上</t>
    <phoneticPr fontId="34"/>
  </si>
  <si>
    <t>６５歳以上</t>
    <phoneticPr fontId="34"/>
  </si>
  <si>
    <t>７５歳以上</t>
    <phoneticPr fontId="34"/>
  </si>
  <si>
    <t xml:space="preserve">                             </t>
    <phoneticPr fontId="34"/>
  </si>
  <si>
    <t>１０５歳</t>
    <phoneticPr fontId="34"/>
  </si>
  <si>
    <t>１０６歳</t>
    <phoneticPr fontId="34"/>
  </si>
  <si>
    <t>１０７歳</t>
    <phoneticPr fontId="34"/>
  </si>
  <si>
    <t>１０８歳</t>
    <phoneticPr fontId="34"/>
  </si>
  <si>
    <t>１０９歳</t>
    <phoneticPr fontId="34"/>
  </si>
  <si>
    <t>１１０歳</t>
    <phoneticPr fontId="34"/>
  </si>
  <si>
    <t>１１１歳</t>
    <phoneticPr fontId="34"/>
  </si>
  <si>
    <t>１１２歳</t>
    <phoneticPr fontId="34"/>
  </si>
  <si>
    <t>１１３歳</t>
    <phoneticPr fontId="34"/>
  </si>
  <si>
    <t>１１４歳</t>
    <phoneticPr fontId="34"/>
  </si>
  <si>
    <t>１１５歳</t>
    <phoneticPr fontId="34"/>
  </si>
  <si>
    <t>１１６歳</t>
    <phoneticPr fontId="34"/>
  </si>
  <si>
    <t>１１７歳</t>
    <phoneticPr fontId="34"/>
  </si>
  <si>
    <t>１１８歳</t>
    <phoneticPr fontId="34"/>
  </si>
  <si>
    <t>１１９歳</t>
    <phoneticPr fontId="34"/>
  </si>
  <si>
    <t>（令和５年６月分）</t>
    <rPh sb="1" eb="3">
      <t>レイワ</t>
    </rPh>
    <rPh sb="4" eb="5">
      <t>ネン</t>
    </rPh>
    <rPh sb="6" eb="8">
      <t>ガツブン</t>
    </rPh>
    <phoneticPr fontId="34"/>
  </si>
  <si>
    <t>【令和５年６月末現在】　※　（　）は外国人住民の内数</t>
    <rPh sb="1" eb="3">
      <t>レイワ</t>
    </rPh>
    <rPh sb="6" eb="8">
      <t>ガツマツ</t>
    </rPh>
    <phoneticPr fontId="34"/>
  </si>
  <si>
    <t xml:space="preserve"> 　　　　  令和５年６月末現在</t>
    <rPh sb="7" eb="9">
      <t>レイワ</t>
    </rPh>
    <rPh sb="10" eb="11">
      <t>ネン</t>
    </rPh>
    <phoneticPr fontId="34"/>
  </si>
  <si>
    <t>令和５年６月末現在 ※外国人住民を含む</t>
    <rPh sb="0" eb="2">
      <t>レイワ</t>
    </rPh>
    <rPh sb="3" eb="4">
      <t>ネン</t>
    </rPh>
    <rPh sb="5" eb="7">
      <t>ガツマツ</t>
    </rPh>
    <phoneticPr fontId="34"/>
  </si>
  <si>
    <t>増</t>
    <rPh sb="0" eb="1">
      <t>ゾウ</t>
    </rPh>
    <phoneticPr fontId="34"/>
  </si>
  <si>
    <t>減</t>
    <rPh sb="0" eb="1">
      <t>ゲン</t>
    </rPh>
    <phoneticPr fontId="3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</si>
</sst>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\(0\);&quot;(-&quot;0\);\(0\)"/>
  </numFmts>
  <fonts count="35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u/>
      <sz val="14"/>
      <name val="ＭＳ Ｐゴシック"/>
      <family val="3"/>
      <charset val="128"/>
    </font>
    <font>
      <u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8"/>
      <name val="ＭＳ Ｐゴシック"/>
      <family val="3"/>
      <charset val="128"/>
    </font>
    <font>
      <sz val="9"/>
      <name val="ＭＳ Ｐゴシック"/>
      <family val="3"/>
      <charset val="128"/>
    </font>
    <font>
      <sz val="10.5"/>
      <color indexed="8"/>
      <name val="ＭＳ 明朝"/>
      <family val="1"/>
      <charset val="128"/>
    </font>
    <font>
      <sz val="1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name val="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theme="7" tint="0.79998168889431442"/>
        <bgColor indexed="64"/>
      </patternFill>
    </fill>
  </fills>
  <borders count="8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/>
      <bottom/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8"/>
      </bottom>
      <diagonal/>
    </border>
    <border>
      <left/>
      <right/>
      <top style="medium">
        <color indexed="64"/>
      </top>
      <bottom style="medium">
        <color indexed="8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medium">
        <color indexed="8"/>
      </left>
      <right/>
      <top style="medium">
        <color indexed="64"/>
      </top>
      <bottom style="medium">
        <color indexed="8"/>
      </bottom>
      <diagonal/>
    </border>
    <border>
      <left/>
      <right style="thin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8"/>
      </left>
      <right/>
      <top style="medium">
        <color indexed="64"/>
      </top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/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thin">
        <color indexed="8"/>
      </right>
      <top style="hair">
        <color indexed="8"/>
      </top>
      <bottom/>
      <diagonal/>
    </border>
  </borders>
  <cellStyleXfs count="4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4" fillId="0" borderId="0" applyNumberFormat="0" applyFill="0" applyBorder="0" applyAlignment="0" applyProtection="0"/>
    <xf numFmtId="0" fontId="5" fillId="20" borderId="1" applyNumberFormat="0" applyAlignment="0" applyProtection="0"/>
    <xf numFmtId="0" fontId="3" fillId="21" borderId="0" applyNumberFormat="0" applyBorder="0" applyAlignment="0" applyProtection="0"/>
    <xf numFmtId="0" fontId="33" fillId="22" borderId="2" applyNumberFormat="0" applyAlignment="0" applyProtection="0"/>
    <xf numFmtId="0" fontId="6" fillId="0" borderId="3" applyNumberFormat="0" applyFill="0" applyAlignment="0" applyProtection="0"/>
    <xf numFmtId="0" fontId="9" fillId="3" borderId="0" applyNumberFormat="0" applyBorder="0" applyAlignment="0" applyProtection="0"/>
    <xf numFmtId="0" fontId="14" fillId="23" borderId="4" applyNumberFormat="0" applyAlignment="0" applyProtection="0"/>
    <xf numFmtId="0" fontId="16" fillId="0" borderId="0" applyNumberFormat="0" applyFill="0" applyBorder="0" applyAlignment="0" applyProtection="0"/>
    <xf numFmtId="38" fontId="33" fillId="0" borderId="0" applyFill="0" applyBorder="0" applyAlignment="0" applyProtection="0"/>
    <xf numFmtId="0" fontId="11" fillId="0" borderId="5" applyNumberFormat="0" applyFill="0" applyAlignment="0" applyProtection="0"/>
    <xf numFmtId="0" fontId="12" fillId="0" borderId="6" applyNumberFormat="0" applyFill="0" applyAlignment="0" applyProtection="0"/>
    <xf numFmtId="0" fontId="13" fillId="0" borderId="7" applyNumberFormat="0" applyFill="0" applyAlignment="0" applyProtection="0"/>
    <xf numFmtId="0" fontId="13" fillId="0" borderId="0" applyNumberFormat="0" applyFill="0" applyBorder="0" applyAlignment="0" applyProtection="0"/>
    <xf numFmtId="0" fontId="17" fillId="0" borderId="8" applyNumberFormat="0" applyFill="0" applyAlignment="0" applyProtection="0"/>
    <xf numFmtId="0" fontId="8" fillId="23" borderId="9" applyNumberFormat="0" applyAlignment="0" applyProtection="0"/>
    <xf numFmtId="0" fontId="15" fillId="0" borderId="0" applyNumberFormat="0" applyFill="0" applyBorder="0" applyAlignment="0" applyProtection="0"/>
    <xf numFmtId="0" fontId="7" fillId="7" borderId="4" applyNumberFormat="0" applyAlignment="0" applyProtection="0"/>
    <xf numFmtId="0" fontId="10" fillId="4" borderId="0" applyNumberFormat="0" applyBorder="0" applyAlignment="0" applyProtection="0"/>
  </cellStyleXfs>
  <cellXfs count="240">
    <xf numFmtId="0" fontId="0" fillId="0" borderId="0" xfId="0"/>
    <xf numFmtId="0" fontId="0" fillId="0" borderId="0" xfId="0" applyAlignment="1">
      <alignment vertical="center"/>
    </xf>
    <xf numFmtId="0" fontId="18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21" fillId="0" borderId="12" xfId="0" applyFont="1" applyBorder="1" applyAlignment="1">
      <alignment vertical="center"/>
    </xf>
    <xf numFmtId="0" fontId="21" fillId="0" borderId="13" xfId="0" applyFont="1" applyBorder="1" applyAlignment="1">
      <alignment vertical="center"/>
    </xf>
    <xf numFmtId="3" fontId="24" fillId="0" borderId="14" xfId="0" applyNumberFormat="1" applyFont="1" applyBorder="1" applyAlignment="1">
      <alignment vertical="center"/>
    </xf>
    <xf numFmtId="3" fontId="21" fillId="0" borderId="15" xfId="0" applyNumberFormat="1" applyFont="1" applyBorder="1" applyAlignment="1">
      <alignment vertical="center"/>
    </xf>
    <xf numFmtId="3" fontId="0" fillId="0" borderId="0" xfId="0" applyNumberFormat="1" applyAlignment="1">
      <alignment vertical="center"/>
    </xf>
    <xf numFmtId="176" fontId="24" fillId="0" borderId="16" xfId="0" applyNumberFormat="1" applyFont="1" applyBorder="1" applyAlignment="1">
      <alignment vertical="center"/>
    </xf>
    <xf numFmtId="0" fontId="20" fillId="0" borderId="17" xfId="0" applyFont="1" applyBorder="1" applyAlignment="1">
      <alignment vertical="center"/>
    </xf>
    <xf numFmtId="0" fontId="25" fillId="0" borderId="14" xfId="0" applyFont="1" applyBorder="1" applyAlignment="1">
      <alignment vertical="center"/>
    </xf>
    <xf numFmtId="0" fontId="0" fillId="0" borderId="14" xfId="0" applyBorder="1" applyAlignment="1">
      <alignment vertical="center"/>
    </xf>
    <xf numFmtId="0" fontId="20" fillId="0" borderId="15" xfId="0" applyFont="1" applyBorder="1" applyAlignment="1">
      <alignment vertical="center"/>
    </xf>
    <xf numFmtId="0" fontId="25" fillId="0" borderId="0" xfId="0" applyFont="1" applyAlignment="1">
      <alignment vertical="center"/>
    </xf>
    <xf numFmtId="0" fontId="23" fillId="0" borderId="18" xfId="0" applyFont="1" applyBorder="1" applyAlignment="1">
      <alignment vertical="center"/>
    </xf>
    <xf numFmtId="0" fontId="21" fillId="0" borderId="15" xfId="0" applyFont="1" applyBorder="1" applyAlignment="1">
      <alignment vertical="center"/>
    </xf>
    <xf numFmtId="0" fontId="0" fillId="0" borderId="13" xfId="0" applyBorder="1" applyAlignment="1">
      <alignment vertical="center"/>
    </xf>
    <xf numFmtId="0" fontId="23" fillId="0" borderId="19" xfId="0" applyFont="1" applyBorder="1" applyAlignment="1">
      <alignment vertical="center"/>
    </xf>
    <xf numFmtId="176" fontId="24" fillId="0" borderId="20" xfId="0" applyNumberFormat="1" applyFont="1" applyBorder="1" applyAlignment="1">
      <alignment vertical="center"/>
    </xf>
    <xf numFmtId="3" fontId="24" fillId="0" borderId="13" xfId="0" applyNumberFormat="1" applyFont="1" applyBorder="1" applyAlignment="1">
      <alignment vertical="center"/>
    </xf>
    <xf numFmtId="0" fontId="24" fillId="0" borderId="18" xfId="0" applyFont="1" applyBorder="1" applyAlignment="1">
      <alignment horizontal="center" vertical="center"/>
    </xf>
    <xf numFmtId="3" fontId="24" fillId="0" borderId="17" xfId="0" applyNumberFormat="1" applyFont="1" applyBorder="1" applyAlignment="1">
      <alignment vertical="center"/>
    </xf>
    <xf numFmtId="176" fontId="24" fillId="0" borderId="14" xfId="0" applyNumberFormat="1" applyFont="1" applyBorder="1" applyAlignment="1">
      <alignment vertical="center"/>
    </xf>
    <xf numFmtId="0" fontId="24" fillId="0" borderId="14" xfId="0" applyFont="1" applyBorder="1" applyAlignment="1">
      <alignment vertical="center"/>
    </xf>
    <xf numFmtId="0" fontId="24" fillId="0" borderId="18" xfId="0" applyFont="1" applyBorder="1" applyAlignment="1">
      <alignment vertical="center"/>
    </xf>
    <xf numFmtId="0" fontId="24" fillId="0" borderId="17" xfId="0" applyFont="1" applyBorder="1" applyAlignment="1">
      <alignment vertical="center"/>
    </xf>
    <xf numFmtId="38" fontId="0" fillId="0" borderId="21" xfId="33" applyFont="1" applyFill="1" applyBorder="1" applyAlignment="1" applyProtection="1"/>
    <xf numFmtId="38" fontId="0" fillId="0" borderId="22" xfId="33" applyFont="1" applyFill="1" applyBorder="1" applyAlignment="1" applyProtection="1"/>
    <xf numFmtId="38" fontId="0" fillId="0" borderId="23" xfId="33" applyFont="1" applyFill="1" applyBorder="1" applyAlignment="1" applyProtection="1"/>
    <xf numFmtId="38" fontId="0" fillId="21" borderId="24" xfId="33" applyFont="1" applyFill="1" applyBorder="1" applyAlignment="1" applyProtection="1"/>
    <xf numFmtId="38" fontId="0" fillId="21" borderId="25" xfId="33" applyFont="1" applyFill="1" applyBorder="1" applyAlignment="1" applyProtection="1"/>
    <xf numFmtId="176" fontId="0" fillId="21" borderId="25" xfId="33" applyNumberFormat="1" applyFont="1" applyFill="1" applyBorder="1" applyAlignment="1" applyProtection="1"/>
    <xf numFmtId="38" fontId="0" fillId="21" borderId="26" xfId="33" applyFont="1" applyFill="1" applyBorder="1" applyAlignment="1" applyProtection="1"/>
    <xf numFmtId="38" fontId="0" fillId="21" borderId="27" xfId="33" applyFont="1" applyFill="1" applyBorder="1" applyAlignment="1" applyProtection="1"/>
    <xf numFmtId="38" fontId="33" fillId="21" borderId="22" xfId="33" applyFill="1" applyBorder="1" applyAlignment="1" applyProtection="1"/>
    <xf numFmtId="38" fontId="33" fillId="0" borderId="22" xfId="33" applyFill="1" applyBorder="1" applyAlignment="1" applyProtection="1"/>
    <xf numFmtId="38" fontId="33" fillId="21" borderId="28" xfId="33" applyFill="1" applyBorder="1" applyAlignment="1" applyProtection="1"/>
    <xf numFmtId="38" fontId="33" fillId="0" borderId="28" xfId="33" applyFill="1" applyBorder="1" applyAlignment="1" applyProtection="1"/>
    <xf numFmtId="0" fontId="0" fillId="0" borderId="0" xfId="0" applyProtection="1">
      <protection locked="0"/>
    </xf>
    <xf numFmtId="0" fontId="27" fillId="0" borderId="0" xfId="0" applyFont="1" applyProtection="1">
      <protection locked="0"/>
    </xf>
    <xf numFmtId="0" fontId="30" fillId="0" borderId="0" xfId="0" applyFont="1" applyProtection="1">
      <protection locked="0"/>
    </xf>
    <xf numFmtId="0" fontId="0" fillId="0" borderId="29" xfId="0" applyBorder="1" applyAlignment="1" applyProtection="1">
      <alignment horizontal="center" vertical="center"/>
      <protection locked="0"/>
    </xf>
    <xf numFmtId="38" fontId="0" fillId="0" borderId="21" xfId="33" applyFont="1" applyFill="1" applyBorder="1" applyAlignment="1" applyProtection="1">
      <protection locked="0"/>
    </xf>
    <xf numFmtId="38" fontId="0" fillId="0" borderId="0" xfId="0" applyNumberFormat="1" applyProtection="1">
      <protection locked="0"/>
    </xf>
    <xf numFmtId="0" fontId="0" fillId="22" borderId="30" xfId="0" applyFill="1" applyBorder="1"/>
    <xf numFmtId="0" fontId="0" fillId="22" borderId="31" xfId="0" applyFill="1" applyBorder="1" applyAlignment="1">
      <alignment horizontal="center" vertical="center"/>
    </xf>
    <xf numFmtId="0" fontId="0" fillId="21" borderId="31" xfId="0" applyFill="1" applyBorder="1" applyAlignment="1">
      <alignment horizontal="center" vertical="center"/>
    </xf>
    <xf numFmtId="0" fontId="0" fillId="21" borderId="32" xfId="0" applyFill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22" borderId="29" xfId="0" applyFill="1" applyBorder="1"/>
    <xf numFmtId="0" fontId="0" fillId="22" borderId="21" xfId="0" applyFill="1" applyBorder="1" applyAlignment="1">
      <alignment horizontal="center" vertical="center"/>
    </xf>
    <xf numFmtId="0" fontId="0" fillId="21" borderId="21" xfId="0" applyFill="1" applyBorder="1" applyAlignment="1">
      <alignment horizontal="center" vertical="center"/>
    </xf>
    <xf numFmtId="0" fontId="0" fillId="21" borderId="23" xfId="0" applyFill="1" applyBorder="1" applyAlignment="1">
      <alignment horizontal="center" vertical="center"/>
    </xf>
    <xf numFmtId="0" fontId="0" fillId="0" borderId="0" xfId="0" applyAlignment="1" applyProtection="1">
      <alignment vertical="top"/>
      <protection locked="0"/>
    </xf>
    <xf numFmtId="0" fontId="26" fillId="0" borderId="0" xfId="0" applyFont="1" applyAlignment="1" applyProtection="1">
      <alignment vertical="top"/>
      <protection locked="0"/>
    </xf>
    <xf numFmtId="0" fontId="26" fillId="0" borderId="0" xfId="0" applyFont="1" applyProtection="1">
      <protection locked="0"/>
    </xf>
    <xf numFmtId="0" fontId="0" fillId="0" borderId="0" xfId="0" applyAlignment="1" applyProtection="1">
      <alignment horizontal="right"/>
      <protection locked="0"/>
    </xf>
    <xf numFmtId="0" fontId="0" fillId="0" borderId="29" xfId="0" applyBorder="1" applyProtection="1">
      <protection locked="0"/>
    </xf>
    <xf numFmtId="38" fontId="0" fillId="0" borderId="22" xfId="33" applyFont="1" applyFill="1" applyBorder="1" applyAlignment="1" applyProtection="1">
      <protection locked="0"/>
    </xf>
    <xf numFmtId="38" fontId="0" fillId="0" borderId="28" xfId="33" applyFont="1" applyFill="1" applyBorder="1" applyAlignment="1" applyProtection="1">
      <protection locked="0"/>
    </xf>
    <xf numFmtId="176" fontId="0" fillId="0" borderId="33" xfId="33" applyNumberFormat="1" applyFont="1" applyFill="1" applyBorder="1" applyAlignment="1" applyProtection="1">
      <protection locked="0"/>
    </xf>
    <xf numFmtId="0" fontId="0" fillId="6" borderId="29" xfId="0" applyFill="1" applyBorder="1" applyProtection="1">
      <protection locked="0"/>
    </xf>
    <xf numFmtId="0" fontId="0" fillId="4" borderId="29" xfId="0" applyFill="1" applyBorder="1" applyProtection="1">
      <protection locked="0"/>
    </xf>
    <xf numFmtId="0" fontId="0" fillId="0" borderId="34" xfId="0" applyBorder="1" applyProtection="1">
      <protection locked="0"/>
    </xf>
    <xf numFmtId="0" fontId="29" fillId="0" borderId="0" xfId="0" applyFont="1" applyAlignment="1" applyProtection="1">
      <alignment horizontal="right"/>
      <protection locked="0"/>
    </xf>
    <xf numFmtId="0" fontId="0" fillId="21" borderId="18" xfId="0" applyFill="1" applyBorder="1" applyAlignment="1">
      <alignment horizontal="center" vertical="center"/>
    </xf>
    <xf numFmtId="0" fontId="0" fillId="21" borderId="22" xfId="0" applyFill="1" applyBorder="1" applyAlignment="1">
      <alignment horizontal="center" vertical="center"/>
    </xf>
    <xf numFmtId="0" fontId="0" fillId="21" borderId="28" xfId="0" applyFill="1" applyBorder="1" applyAlignment="1">
      <alignment vertical="center"/>
    </xf>
    <xf numFmtId="0" fontId="28" fillId="21" borderId="28" xfId="0" applyFont="1" applyFill="1" applyBorder="1" applyAlignment="1">
      <alignment horizontal="center" vertical="center" wrapText="1"/>
    </xf>
    <xf numFmtId="0" fontId="0" fillId="21" borderId="33" xfId="0" applyFill="1" applyBorder="1" applyAlignment="1">
      <alignment vertical="center"/>
    </xf>
    <xf numFmtId="0" fontId="0" fillId="21" borderId="35" xfId="0" applyFill="1" applyBorder="1"/>
    <xf numFmtId="38" fontId="0" fillId="6" borderId="21" xfId="0" applyNumberFormat="1" applyFill="1" applyBorder="1" applyAlignment="1">
      <alignment horizontal="center"/>
    </xf>
    <xf numFmtId="38" fontId="0" fillId="0" borderId="21" xfId="0" applyNumberFormat="1" applyBorder="1"/>
    <xf numFmtId="38" fontId="0" fillId="0" borderId="22" xfId="0" applyNumberFormat="1" applyBorder="1"/>
    <xf numFmtId="38" fontId="0" fillId="0" borderId="28" xfId="0" applyNumberFormat="1" applyBorder="1"/>
    <xf numFmtId="176" fontId="0" fillId="0" borderId="33" xfId="0" applyNumberFormat="1" applyBorder="1"/>
    <xf numFmtId="0" fontId="0" fillId="4" borderId="21" xfId="0" applyFill="1" applyBorder="1" applyAlignment="1">
      <alignment horizontal="center"/>
    </xf>
    <xf numFmtId="0" fontId="0" fillId="21" borderId="36" xfId="0" applyFill="1" applyBorder="1"/>
    <xf numFmtId="0" fontId="0" fillId="21" borderId="37" xfId="0" applyFill="1" applyBorder="1"/>
    <xf numFmtId="0" fontId="33" fillId="21" borderId="22" xfId="0" applyFont="1" applyFill="1" applyBorder="1" applyAlignment="1">
      <alignment vertical="center"/>
    </xf>
    <xf numFmtId="0" fontId="33" fillId="21" borderId="33" xfId="0" applyFont="1" applyFill="1" applyBorder="1" applyAlignment="1">
      <alignment vertical="center"/>
    </xf>
    <xf numFmtId="176" fontId="33" fillId="21" borderId="33" xfId="0" applyNumberFormat="1" applyFont="1" applyFill="1" applyBorder="1" applyAlignment="1">
      <alignment vertical="center"/>
    </xf>
    <xf numFmtId="176" fontId="33" fillId="21" borderId="16" xfId="0" applyNumberFormat="1" applyFont="1" applyFill="1" applyBorder="1" applyAlignment="1">
      <alignment vertical="center"/>
    </xf>
    <xf numFmtId="0" fontId="0" fillId="0" borderId="29" xfId="0" applyBorder="1" applyAlignment="1">
      <alignment horizontal="center"/>
    </xf>
    <xf numFmtId="176" fontId="33" fillId="0" borderId="33" xfId="0" applyNumberFormat="1" applyFont="1" applyBorder="1"/>
    <xf numFmtId="176" fontId="33" fillId="0" borderId="33" xfId="0" applyNumberFormat="1" applyFont="1" applyBorder="1" applyAlignment="1">
      <alignment vertical="center"/>
    </xf>
    <xf numFmtId="176" fontId="33" fillId="0" borderId="16" xfId="0" applyNumberFormat="1" applyFont="1" applyBorder="1" applyAlignment="1">
      <alignment vertical="center"/>
    </xf>
    <xf numFmtId="38" fontId="0" fillId="6" borderId="29" xfId="0" applyNumberFormat="1" applyFill="1" applyBorder="1" applyAlignment="1">
      <alignment horizontal="center"/>
    </xf>
    <xf numFmtId="38" fontId="33" fillId="0" borderId="22" xfId="0" applyNumberFormat="1" applyFont="1" applyBorder="1"/>
    <xf numFmtId="0" fontId="0" fillId="4" borderId="35" xfId="0" applyFill="1" applyBorder="1" applyAlignment="1">
      <alignment horizontal="center"/>
    </xf>
    <xf numFmtId="38" fontId="33" fillId="0" borderId="24" xfId="0" applyNumberFormat="1" applyFont="1" applyBorder="1"/>
    <xf numFmtId="176" fontId="33" fillId="0" borderId="20" xfId="0" applyNumberFormat="1" applyFont="1" applyBorder="1" applyAlignment="1">
      <alignment vertical="center"/>
    </xf>
    <xf numFmtId="38" fontId="33" fillId="0" borderId="22" xfId="33" applyFill="1" applyBorder="1" applyAlignment="1" applyProtection="1">
      <protection locked="0"/>
    </xf>
    <xf numFmtId="38" fontId="33" fillId="0" borderId="28" xfId="0" applyNumberFormat="1" applyFont="1" applyBorder="1" applyProtection="1">
      <protection locked="0"/>
    </xf>
    <xf numFmtId="176" fontId="33" fillId="0" borderId="33" xfId="0" applyNumberFormat="1" applyFont="1" applyBorder="1" applyProtection="1">
      <protection locked="0"/>
    </xf>
    <xf numFmtId="38" fontId="33" fillId="0" borderId="22" xfId="0" applyNumberFormat="1" applyFont="1" applyBorder="1" applyProtection="1">
      <protection locked="0"/>
    </xf>
    <xf numFmtId="176" fontId="33" fillId="0" borderId="33" xfId="0" applyNumberFormat="1" applyFont="1" applyBorder="1" applyAlignment="1" applyProtection="1">
      <alignment vertical="center"/>
      <protection locked="0"/>
    </xf>
    <xf numFmtId="38" fontId="33" fillId="0" borderId="24" xfId="33" applyFill="1" applyBorder="1" applyAlignment="1" applyProtection="1">
      <protection locked="0"/>
    </xf>
    <xf numFmtId="38" fontId="33" fillId="0" borderId="25" xfId="0" applyNumberFormat="1" applyFont="1" applyBorder="1" applyProtection="1">
      <protection locked="0"/>
    </xf>
    <xf numFmtId="176" fontId="33" fillId="0" borderId="38" xfId="0" applyNumberFormat="1" applyFont="1" applyBorder="1" applyProtection="1">
      <protection locked="0"/>
    </xf>
    <xf numFmtId="38" fontId="33" fillId="0" borderId="24" xfId="0" applyNumberFormat="1" applyFont="1" applyBorder="1" applyProtection="1">
      <protection locked="0"/>
    </xf>
    <xf numFmtId="176" fontId="33" fillId="0" borderId="38" xfId="0" applyNumberFormat="1" applyFont="1" applyBorder="1" applyAlignment="1" applyProtection="1">
      <alignment vertical="center"/>
      <protection locked="0"/>
    </xf>
    <xf numFmtId="0" fontId="0" fillId="24" borderId="15" xfId="0" applyFill="1" applyBorder="1" applyAlignment="1">
      <alignment vertical="center"/>
    </xf>
    <xf numFmtId="0" fontId="0" fillId="24" borderId="0" xfId="0" applyFill="1" applyAlignment="1">
      <alignment vertical="center"/>
    </xf>
    <xf numFmtId="0" fontId="23" fillId="24" borderId="18" xfId="0" applyFont="1" applyFill="1" applyBorder="1" applyAlignment="1">
      <alignment vertical="center"/>
    </xf>
    <xf numFmtId="3" fontId="24" fillId="24" borderId="14" xfId="0" applyNumberFormat="1" applyFont="1" applyFill="1" applyBorder="1" applyAlignment="1">
      <alignment vertical="center"/>
    </xf>
    <xf numFmtId="176" fontId="24" fillId="24" borderId="11" xfId="0" applyNumberFormat="1" applyFont="1" applyFill="1" applyBorder="1" applyAlignment="1">
      <alignment vertical="center"/>
    </xf>
    <xf numFmtId="3" fontId="21" fillId="24" borderId="15" xfId="0" applyNumberFormat="1" applyFont="1" applyFill="1" applyBorder="1" applyAlignment="1">
      <alignment vertical="center"/>
    </xf>
    <xf numFmtId="3" fontId="0" fillId="24" borderId="0" xfId="0" applyNumberFormat="1" applyFill="1" applyAlignment="1">
      <alignment vertical="center"/>
    </xf>
    <xf numFmtId="176" fontId="24" fillId="24" borderId="28" xfId="0" applyNumberFormat="1" applyFont="1" applyFill="1" applyBorder="1" applyAlignment="1">
      <alignment vertical="center"/>
    </xf>
    <xf numFmtId="176" fontId="21" fillId="24" borderId="17" xfId="0" applyNumberFormat="1" applyFont="1" applyFill="1" applyBorder="1" applyAlignment="1">
      <alignment vertical="center"/>
    </xf>
    <xf numFmtId="0" fontId="0" fillId="24" borderId="14" xfId="0" applyFill="1" applyBorder="1" applyAlignment="1">
      <alignment vertical="center"/>
    </xf>
    <xf numFmtId="0" fontId="21" fillId="24" borderId="15" xfId="0" applyFont="1" applyFill="1" applyBorder="1" applyAlignment="1">
      <alignment vertical="center"/>
    </xf>
    <xf numFmtId="0" fontId="0" fillId="24" borderId="13" xfId="0" applyFill="1" applyBorder="1" applyAlignment="1">
      <alignment vertical="center"/>
    </xf>
    <xf numFmtId="0" fontId="23" fillId="24" borderId="19" xfId="0" applyFont="1" applyFill="1" applyBorder="1" applyAlignment="1">
      <alignment vertical="center"/>
    </xf>
    <xf numFmtId="3" fontId="24" fillId="24" borderId="13" xfId="0" applyNumberFormat="1" applyFont="1" applyFill="1" applyBorder="1" applyAlignment="1">
      <alignment vertical="center"/>
    </xf>
    <xf numFmtId="3" fontId="24" fillId="24" borderId="18" xfId="0" applyNumberFormat="1" applyFont="1" applyFill="1" applyBorder="1" applyAlignment="1">
      <alignment vertical="center"/>
    </xf>
    <xf numFmtId="176" fontId="24" fillId="24" borderId="14" xfId="0" applyNumberFormat="1" applyFont="1" applyFill="1" applyBorder="1" applyAlignment="1">
      <alignment vertical="center"/>
    </xf>
    <xf numFmtId="0" fontId="24" fillId="24" borderId="14" xfId="0" applyFont="1" applyFill="1" applyBorder="1" applyAlignment="1">
      <alignment vertical="center"/>
    </xf>
    <xf numFmtId="176" fontId="31" fillId="24" borderId="12" xfId="0" applyNumberFormat="1" applyFont="1" applyFill="1" applyBorder="1" applyAlignment="1">
      <alignment vertical="center"/>
    </xf>
    <xf numFmtId="176" fontId="24" fillId="0" borderId="28" xfId="0" applyNumberFormat="1" applyFont="1" applyBorder="1" applyAlignment="1">
      <alignment vertical="center"/>
    </xf>
    <xf numFmtId="0" fontId="24" fillId="24" borderId="19" xfId="0" applyFont="1" applyFill="1" applyBorder="1" applyAlignment="1">
      <alignment horizontal="center" vertical="center"/>
    </xf>
    <xf numFmtId="3" fontId="24" fillId="24" borderId="12" xfId="0" applyNumberFormat="1" applyFont="1" applyFill="1" applyBorder="1" applyAlignment="1">
      <alignment vertical="center"/>
    </xf>
    <xf numFmtId="176" fontId="24" fillId="24" borderId="13" xfId="0" applyNumberFormat="1" applyFont="1" applyFill="1" applyBorder="1" applyAlignment="1">
      <alignment vertical="center"/>
    </xf>
    <xf numFmtId="0" fontId="24" fillId="24" borderId="13" xfId="0" applyFont="1" applyFill="1" applyBorder="1" applyAlignment="1">
      <alignment vertical="center"/>
    </xf>
    <xf numFmtId="0" fontId="24" fillId="24" borderId="19" xfId="0" applyFont="1" applyFill="1" applyBorder="1" applyAlignment="1">
      <alignment vertical="center"/>
    </xf>
    <xf numFmtId="3" fontId="24" fillId="24" borderId="19" xfId="0" applyNumberFormat="1" applyFont="1" applyFill="1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2" xfId="0" applyBorder="1" applyAlignment="1">
      <alignment vertical="center"/>
    </xf>
    <xf numFmtId="3" fontId="24" fillId="0" borderId="28" xfId="0" applyNumberFormat="1" applyFont="1" applyBorder="1" applyAlignment="1">
      <alignment vertical="center"/>
    </xf>
    <xf numFmtId="176" fontId="24" fillId="0" borderId="39" xfId="0" applyNumberFormat="1" applyFont="1" applyBorder="1" applyAlignment="1">
      <alignment vertical="center"/>
    </xf>
    <xf numFmtId="176" fontId="21" fillId="0" borderId="12" xfId="0" applyNumberFormat="1" applyFont="1" applyBorder="1" applyAlignment="1">
      <alignment vertical="center"/>
    </xf>
    <xf numFmtId="3" fontId="24" fillId="0" borderId="40" xfId="0" applyNumberFormat="1" applyFont="1" applyBorder="1" applyAlignment="1">
      <alignment vertical="center"/>
    </xf>
    <xf numFmtId="176" fontId="21" fillId="0" borderId="17" xfId="0" applyNumberFormat="1" applyFont="1" applyBorder="1" applyAlignment="1">
      <alignment vertical="center"/>
    </xf>
    <xf numFmtId="176" fontId="24" fillId="0" borderId="41" xfId="0" applyNumberFormat="1" applyFont="1" applyBorder="1" applyAlignment="1">
      <alignment vertical="center"/>
    </xf>
    <xf numFmtId="176" fontId="24" fillId="24" borderId="25" xfId="0" applyNumberFormat="1" applyFont="1" applyFill="1" applyBorder="1" applyAlignment="1">
      <alignment vertical="center"/>
    </xf>
    <xf numFmtId="0" fontId="0" fillId="22" borderId="37" xfId="0" applyFill="1" applyBorder="1"/>
    <xf numFmtId="0" fontId="0" fillId="22" borderId="42" xfId="0" applyFill="1" applyBorder="1" applyAlignment="1">
      <alignment horizontal="center" vertical="center"/>
    </xf>
    <xf numFmtId="0" fontId="0" fillId="21" borderId="42" xfId="0" applyFill="1" applyBorder="1" applyAlignment="1">
      <alignment horizontal="center" vertical="center"/>
    </xf>
    <xf numFmtId="0" fontId="0" fillId="21" borderId="43" xfId="0" applyFill="1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38" fontId="0" fillId="0" borderId="45" xfId="33" applyFont="1" applyFill="1" applyBorder="1" applyAlignment="1" applyProtection="1"/>
    <xf numFmtId="0" fontId="0" fillId="0" borderId="46" xfId="0" applyBorder="1" applyAlignment="1">
      <alignment horizontal="center" vertical="center"/>
    </xf>
    <xf numFmtId="38" fontId="0" fillId="0" borderId="47" xfId="33" applyFont="1" applyFill="1" applyBorder="1" applyAlignment="1" applyProtection="1"/>
    <xf numFmtId="38" fontId="0" fillId="0" borderId="48" xfId="33" applyFont="1" applyFill="1" applyBorder="1" applyAlignment="1" applyProtection="1"/>
    <xf numFmtId="0" fontId="21" fillId="0" borderId="49" xfId="0" applyFont="1" applyBorder="1" applyAlignment="1">
      <alignment vertical="center"/>
    </xf>
    <xf numFmtId="0" fontId="21" fillId="0" borderId="50" xfId="0" applyFont="1" applyBorder="1" applyAlignment="1">
      <alignment vertical="center"/>
    </xf>
    <xf numFmtId="0" fontId="24" fillId="0" borderId="51" xfId="0" applyFont="1" applyBorder="1" applyAlignment="1">
      <alignment vertical="center"/>
    </xf>
    <xf numFmtId="0" fontId="24" fillId="0" borderId="52" xfId="0" applyFont="1" applyBorder="1" applyAlignment="1">
      <alignment vertical="center"/>
    </xf>
    <xf numFmtId="0" fontId="24" fillId="0" borderId="51" xfId="0" applyFont="1" applyBorder="1" applyAlignment="1">
      <alignment horizontal="center" vertical="center"/>
    </xf>
    <xf numFmtId="0" fontId="24" fillId="0" borderId="53" xfId="0" applyFont="1" applyBorder="1" applyAlignment="1">
      <alignment vertical="center"/>
    </xf>
    <xf numFmtId="0" fontId="24" fillId="24" borderId="54" xfId="0" applyFont="1" applyFill="1" applyBorder="1" applyAlignment="1">
      <alignment vertical="center"/>
    </xf>
    <xf numFmtId="0" fontId="24" fillId="0" borderId="55" xfId="0" applyFont="1" applyBorder="1" applyAlignment="1">
      <alignment vertical="center"/>
    </xf>
    <xf numFmtId="0" fontId="24" fillId="0" borderId="56" xfId="0" applyFont="1" applyBorder="1" applyAlignment="1">
      <alignment vertical="center"/>
    </xf>
    <xf numFmtId="0" fontId="24" fillId="0" borderId="57" xfId="0" applyFont="1" applyBorder="1" applyAlignment="1">
      <alignment vertical="center"/>
    </xf>
    <xf numFmtId="0" fontId="24" fillId="0" borderId="58" xfId="0" applyFont="1" applyBorder="1" applyAlignment="1">
      <alignment vertical="center"/>
    </xf>
    <xf numFmtId="3" fontId="24" fillId="0" borderId="59" xfId="0" applyNumberFormat="1" applyFont="1" applyBorder="1" applyAlignment="1">
      <alignment vertical="center"/>
    </xf>
    <xf numFmtId="176" fontId="24" fillId="0" borderId="58" xfId="0" applyNumberFormat="1" applyFont="1" applyBorder="1" applyAlignment="1">
      <alignment vertical="center"/>
    </xf>
    <xf numFmtId="0" fontId="24" fillId="0" borderId="60" xfId="0" applyFont="1" applyBorder="1" applyAlignment="1">
      <alignment vertical="center"/>
    </xf>
    <xf numFmtId="3" fontId="24" fillId="0" borderId="60" xfId="0" applyNumberFormat="1" applyFont="1" applyBorder="1" applyAlignment="1">
      <alignment vertical="center"/>
    </xf>
    <xf numFmtId="3" fontId="24" fillId="0" borderId="61" xfId="0" applyNumberFormat="1" applyFont="1" applyBorder="1" applyAlignment="1">
      <alignment vertical="center"/>
    </xf>
    <xf numFmtId="0" fontId="0" fillId="0" borderId="78" xfId="0" applyBorder="1" applyAlignment="1">
      <alignment horizontal="center"/>
    </xf>
    <xf numFmtId="38" fontId="0" fillId="0" borderId="79" xfId="0" applyNumberFormat="1" applyBorder="1"/>
    <xf numFmtId="0" fontId="31" fillId="0" borderId="78" xfId="0" applyFont="1" applyBorder="1" applyAlignment="1">
      <alignment horizontal="center"/>
    </xf>
    <xf numFmtId="38" fontId="32" fillId="0" borderId="79" xfId="0" applyNumberFormat="1" applyFont="1" applyBorder="1"/>
    <xf numFmtId="0" fontId="0" fillId="0" borderId="78" xfId="0" applyBorder="1"/>
    <xf numFmtId="0" fontId="0" fillId="0" borderId="79" xfId="0" applyBorder="1"/>
    <xf numFmtId="0" fontId="0" fillId="0" borderId="82" xfId="0" applyBorder="1"/>
    <xf numFmtId="0" fontId="0" fillId="0" borderId="83" xfId="0" applyBorder="1"/>
    <xf numFmtId="0" fontId="0" fillId="0" borderId="0" xfId="0" applyAlignment="1">
      <alignment horizontal="center"/>
    </xf>
    <xf numFmtId="38" fontId="0" fillId="0" borderId="0" xfId="0" applyNumberFormat="1"/>
    <xf numFmtId="0" fontId="31" fillId="0" borderId="0" xfId="0" applyFont="1" applyAlignment="1">
      <alignment horizontal="center"/>
    </xf>
    <xf numFmtId="38" fontId="32" fillId="0" borderId="0" xfId="0" applyNumberFormat="1" applyFont="1"/>
    <xf numFmtId="0" fontId="20" fillId="0" borderId="0" xfId="0" applyFont="1" applyAlignment="1">
      <alignment horizontal="left" vertical="center"/>
    </xf>
    <xf numFmtId="0" fontId="20" fillId="0" borderId="62" xfId="0" applyFont="1" applyBorder="1" applyAlignment="1">
      <alignment horizontal="center" vertical="center"/>
    </xf>
    <xf numFmtId="0" fontId="20" fillId="0" borderId="63" xfId="0" applyFont="1" applyBorder="1" applyAlignment="1">
      <alignment horizontal="center" vertical="center"/>
    </xf>
    <xf numFmtId="0" fontId="20" fillId="0" borderId="64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/>
    </xf>
    <xf numFmtId="0" fontId="21" fillId="0" borderId="11" xfId="0" applyFont="1" applyBorder="1" applyAlignment="1">
      <alignment horizontal="center"/>
    </xf>
    <xf numFmtId="0" fontId="21" fillId="0" borderId="41" xfId="0" applyFont="1" applyBorder="1" applyAlignment="1">
      <alignment horizontal="center"/>
    </xf>
    <xf numFmtId="0" fontId="21" fillId="0" borderId="62" xfId="0" applyFont="1" applyBorder="1" applyAlignment="1">
      <alignment horizontal="center" vertical="center"/>
    </xf>
    <xf numFmtId="0" fontId="21" fillId="0" borderId="63" xfId="0" applyFont="1" applyBorder="1" applyAlignment="1">
      <alignment horizontal="center" vertical="center"/>
    </xf>
    <xf numFmtId="0" fontId="21" fillId="0" borderId="64" xfId="0" applyFont="1" applyBorder="1" applyAlignment="1">
      <alignment horizontal="center" vertical="center"/>
    </xf>
    <xf numFmtId="0" fontId="22" fillId="0" borderId="12" xfId="0" applyFont="1" applyBorder="1" applyAlignment="1">
      <alignment horizontal="right" vertical="center" wrapText="1"/>
    </xf>
    <xf numFmtId="0" fontId="22" fillId="0" borderId="13" xfId="0" applyFont="1" applyBorder="1" applyAlignment="1">
      <alignment horizontal="right" vertical="center" wrapText="1"/>
    </xf>
    <xf numFmtId="0" fontId="22" fillId="0" borderId="65" xfId="0" applyFont="1" applyBorder="1" applyAlignment="1">
      <alignment horizontal="right" vertical="center" wrapText="1"/>
    </xf>
    <xf numFmtId="0" fontId="0" fillId="0" borderId="13" xfId="0" applyBorder="1" applyAlignment="1">
      <alignment horizontal="right"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3" fontId="24" fillId="0" borderId="40" xfId="0" applyNumberFormat="1" applyFont="1" applyBorder="1" applyAlignment="1">
      <alignment vertical="center"/>
    </xf>
    <xf numFmtId="176" fontId="24" fillId="0" borderId="40" xfId="0" applyNumberFormat="1" applyFont="1" applyBorder="1" applyAlignment="1">
      <alignment vertical="center"/>
    </xf>
    <xf numFmtId="176" fontId="24" fillId="0" borderId="66" xfId="0" applyNumberFormat="1" applyFont="1" applyBorder="1" applyAlignment="1">
      <alignment vertical="center"/>
    </xf>
    <xf numFmtId="0" fontId="20" fillId="0" borderId="15" xfId="0" applyFont="1" applyBorder="1" applyAlignment="1">
      <alignment horizontal="center" vertical="center"/>
    </xf>
    <xf numFmtId="0" fontId="20" fillId="0" borderId="39" xfId="0" applyFont="1" applyBorder="1" applyAlignment="1">
      <alignment horizontal="center" vertical="center"/>
    </xf>
    <xf numFmtId="3" fontId="21" fillId="0" borderId="15" xfId="0" applyNumberFormat="1" applyFont="1" applyBorder="1" applyAlignment="1">
      <alignment vertical="center"/>
    </xf>
    <xf numFmtId="3" fontId="21" fillId="0" borderId="0" xfId="0" applyNumberFormat="1" applyFont="1" applyAlignment="1">
      <alignment vertical="center"/>
    </xf>
    <xf numFmtId="3" fontId="24" fillId="0" borderId="28" xfId="0" applyNumberFormat="1" applyFont="1" applyBorder="1" applyAlignment="1">
      <alignment vertical="center"/>
    </xf>
    <xf numFmtId="176" fontId="24" fillId="0" borderId="28" xfId="0" applyNumberFormat="1" applyFont="1" applyBorder="1" applyAlignment="1">
      <alignment vertical="center"/>
    </xf>
    <xf numFmtId="176" fontId="24" fillId="0" borderId="16" xfId="0" applyNumberFormat="1" applyFont="1" applyBorder="1" applyAlignment="1">
      <alignment vertical="center"/>
    </xf>
    <xf numFmtId="176" fontId="21" fillId="0" borderId="17" xfId="0" applyNumberFormat="1" applyFont="1" applyBorder="1" applyAlignment="1">
      <alignment vertical="center"/>
    </xf>
    <xf numFmtId="176" fontId="21" fillId="0" borderId="14" xfId="0" applyNumberFormat="1" applyFont="1" applyBorder="1" applyAlignment="1">
      <alignment vertical="center"/>
    </xf>
    <xf numFmtId="0" fontId="21" fillId="0" borderId="67" xfId="0" applyFont="1" applyBorder="1" applyAlignment="1">
      <alignment vertical="center"/>
    </xf>
    <xf numFmtId="0" fontId="21" fillId="0" borderId="68" xfId="0" applyFont="1" applyBorder="1" applyAlignment="1">
      <alignment vertical="center"/>
    </xf>
    <xf numFmtId="176" fontId="31" fillId="0" borderId="12" xfId="0" applyNumberFormat="1" applyFont="1" applyBorder="1" applyAlignment="1">
      <alignment vertical="center"/>
    </xf>
    <xf numFmtId="176" fontId="31" fillId="0" borderId="13" xfId="0" applyNumberFormat="1" applyFont="1" applyBorder="1" applyAlignment="1">
      <alignment vertical="center"/>
    </xf>
    <xf numFmtId="3" fontId="24" fillId="0" borderId="25" xfId="0" applyNumberFormat="1" applyFont="1" applyBorder="1" applyAlignment="1">
      <alignment vertical="center"/>
    </xf>
    <xf numFmtId="176" fontId="24" fillId="0" borderId="25" xfId="0" applyNumberFormat="1" applyFont="1" applyBorder="1" applyAlignment="1">
      <alignment vertical="center"/>
    </xf>
    <xf numFmtId="176" fontId="24" fillId="0" borderId="20" xfId="0" applyNumberFormat="1" applyFont="1" applyBorder="1" applyAlignment="1">
      <alignment vertical="center"/>
    </xf>
    <xf numFmtId="0" fontId="21" fillId="0" borderId="69" xfId="0" applyFont="1" applyBorder="1" applyAlignment="1">
      <alignment horizontal="center" vertical="center"/>
    </xf>
    <xf numFmtId="0" fontId="21" fillId="0" borderId="50" xfId="0" applyFont="1" applyBorder="1" applyAlignment="1">
      <alignment horizontal="center" vertical="center"/>
    </xf>
    <xf numFmtId="0" fontId="21" fillId="0" borderId="70" xfId="0" applyFont="1" applyBorder="1" applyAlignment="1">
      <alignment horizontal="center" vertical="center"/>
    </xf>
    <xf numFmtId="0" fontId="21" fillId="0" borderId="71" xfId="0" applyFont="1" applyBorder="1" applyAlignment="1">
      <alignment horizontal="center" vertical="center"/>
    </xf>
    <xf numFmtId="0" fontId="21" fillId="0" borderId="72" xfId="0" applyFont="1" applyBorder="1" applyAlignment="1">
      <alignment horizontal="center" vertical="center"/>
    </xf>
    <xf numFmtId="176" fontId="24" fillId="0" borderId="73" xfId="0" applyNumberFormat="1" applyFont="1" applyBorder="1" applyAlignment="1">
      <alignment vertical="center"/>
    </xf>
    <xf numFmtId="176" fontId="24" fillId="0" borderId="33" xfId="0" applyNumberFormat="1" applyFont="1" applyBorder="1" applyAlignment="1">
      <alignment vertical="center"/>
    </xf>
    <xf numFmtId="0" fontId="24" fillId="0" borderId="28" xfId="0" applyFont="1" applyBorder="1" applyAlignment="1">
      <alignment vertical="center"/>
    </xf>
    <xf numFmtId="3" fontId="24" fillId="24" borderId="25" xfId="0" applyNumberFormat="1" applyFont="1" applyFill="1" applyBorder="1" applyAlignment="1">
      <alignment vertical="center"/>
    </xf>
    <xf numFmtId="176" fontId="24" fillId="24" borderId="25" xfId="0" applyNumberFormat="1" applyFont="1" applyFill="1" applyBorder="1" applyAlignment="1">
      <alignment vertical="center"/>
    </xf>
    <xf numFmtId="176" fontId="24" fillId="24" borderId="38" xfId="0" applyNumberFormat="1" applyFont="1" applyFill="1" applyBorder="1" applyAlignment="1">
      <alignment vertical="center"/>
    </xf>
    <xf numFmtId="0" fontId="24" fillId="0" borderId="40" xfId="0" applyFont="1" applyBorder="1" applyAlignment="1">
      <alignment vertical="center"/>
    </xf>
    <xf numFmtId="3" fontId="24" fillId="0" borderId="74" xfId="0" applyNumberFormat="1" applyFont="1" applyBorder="1" applyAlignment="1">
      <alignment vertical="center"/>
    </xf>
    <xf numFmtId="176" fontId="24" fillId="0" borderId="74" xfId="0" applyNumberFormat="1" applyFont="1" applyBorder="1" applyAlignment="1">
      <alignment vertical="center"/>
    </xf>
    <xf numFmtId="176" fontId="24" fillId="0" borderId="75" xfId="0" applyNumberFormat="1" applyFont="1" applyBorder="1" applyAlignment="1">
      <alignment vertical="center"/>
    </xf>
    <xf numFmtId="0" fontId="0" fillId="21" borderId="31" xfId="0" applyFill="1" applyBorder="1" applyAlignment="1">
      <alignment horizontal="center" vertical="center"/>
    </xf>
    <xf numFmtId="0" fontId="0" fillId="21" borderId="32" xfId="0" applyFill="1" applyBorder="1" applyAlignment="1">
      <alignment horizontal="center" vertical="center"/>
    </xf>
    <xf numFmtId="38" fontId="33" fillId="21" borderId="21" xfId="33" applyFill="1" applyBorder="1" applyAlignment="1" applyProtection="1"/>
    <xf numFmtId="38" fontId="33" fillId="0" borderId="21" xfId="33" applyFill="1" applyBorder="1" applyAlignment="1" applyProtection="1"/>
    <xf numFmtId="38" fontId="33" fillId="0" borderId="21" xfId="0" applyNumberFormat="1" applyFont="1" applyBorder="1" applyProtection="1">
      <protection locked="0"/>
    </xf>
    <xf numFmtId="38" fontId="33" fillId="0" borderId="26" xfId="0" applyNumberFormat="1" applyFont="1" applyBorder="1" applyProtection="1">
      <protection locked="0"/>
    </xf>
    <xf numFmtId="0" fontId="0" fillId="21" borderId="30" xfId="0" applyFill="1" applyBorder="1" applyAlignment="1">
      <alignment horizontal="center" vertical="center"/>
    </xf>
    <xf numFmtId="0" fontId="0" fillId="0" borderId="68" xfId="0" applyBorder="1" applyAlignment="1">
      <alignment horizontal="center" vertical="center"/>
    </xf>
    <xf numFmtId="0" fontId="0" fillId="0" borderId="14" xfId="0" applyBorder="1" applyAlignment="1" applyProtection="1">
      <alignment horizontal="center"/>
      <protection locked="0"/>
    </xf>
    <xf numFmtId="0" fontId="0" fillId="4" borderId="76" xfId="0" applyFill="1" applyBorder="1" applyAlignment="1">
      <alignment horizontal="center" vertical="center"/>
    </xf>
    <xf numFmtId="0" fontId="0" fillId="4" borderId="77" xfId="0" applyFill="1" applyBorder="1" applyAlignment="1">
      <alignment horizontal="center" vertical="center"/>
    </xf>
    <xf numFmtId="0" fontId="0" fillId="4" borderId="80" xfId="0" applyFill="1" applyBorder="1" applyAlignment="1">
      <alignment horizontal="center" vertical="center"/>
    </xf>
    <xf numFmtId="0" fontId="0" fillId="4" borderId="81" xfId="0" applyFill="1" applyBorder="1" applyAlignment="1">
      <alignment horizontal="center"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E65516"/>
  <sheetViews>
    <sheetView tabSelected="1" zoomScaleNormal="100" zoomScaleSheetLayoutView="100" workbookViewId="0"/>
  </sheetViews>
  <sheetFormatPr defaultRowHeight="13.5" customHeight="1"/>
  <cols>
    <col min="1" max="1" width="3.375" style="1" customWidth="1"/>
    <col min="2" max="2" width="6.125" style="1" customWidth="1"/>
    <col min="3" max="3" width="12" style="1" customWidth="1"/>
    <col min="4" max="5" width="6.75" style="1" customWidth="1"/>
    <col min="6" max="6" width="1" style="1" customWidth="1"/>
    <col min="7" max="7" width="2.625" style="1" customWidth="1"/>
    <col min="8" max="11" width="3.625" style="1" customWidth="1"/>
    <col min="12" max="13" width="6.75" style="1" customWidth="1"/>
    <col min="14" max="14" width="0.875" style="1" customWidth="1"/>
    <col min="15" max="15" width="2.625" style="1" customWidth="1"/>
    <col min="16" max="17" width="3.875" style="1" customWidth="1"/>
    <col min="18" max="19" width="3.625" style="1" customWidth="1"/>
    <col min="20" max="20" width="12" style="1" customWidth="1"/>
    <col min="21" max="21" width="0.625" style="1" customWidth="1"/>
    <col min="22" max="22" width="2.625" style="1" customWidth="1"/>
    <col min="23" max="23" width="10.375" style="1" customWidth="1"/>
    <col min="24" max="24" width="6.75" style="1" customWidth="1"/>
    <col min="25" max="25" width="8.625" style="1" customWidth="1"/>
    <col min="26" max="26" width="0.875" style="1" customWidth="1"/>
    <col min="27" max="27" width="2.625" style="1" customWidth="1"/>
    <col min="28" max="28" width="7.625" style="1" customWidth="1"/>
    <col min="29" max="29" width="6.625" style="1" customWidth="1"/>
    <col min="30" max="16384" width="9" style="1"/>
  </cols>
  <sheetData>
    <row r="1" spans="2:31" ht="17.100000000000001" customHeight="1">
      <c r="B1" s="2" t="s">
        <v>0</v>
      </c>
      <c r="C1" s="3"/>
      <c r="D1" s="3"/>
      <c r="E1" s="3"/>
      <c r="G1" s="177" t="s">
        <v>243</v>
      </c>
      <c r="H1" s="177"/>
      <c r="I1" s="177"/>
      <c r="J1" s="177"/>
      <c r="K1" s="177"/>
      <c r="L1" s="177"/>
    </row>
    <row r="2" spans="2:31" ht="17.100000000000001" customHeight="1"/>
    <row r="3" spans="2:31" ht="17.100000000000001" customHeight="1" thickBot="1">
      <c r="B3" s="4" t="s">
        <v>1</v>
      </c>
      <c r="V3" s="190" t="s">
        <v>244</v>
      </c>
      <c r="W3" s="190"/>
      <c r="X3" s="190"/>
      <c r="Y3" s="190"/>
      <c r="Z3" s="190"/>
      <c r="AA3" s="190"/>
      <c r="AB3" s="190"/>
      <c r="AC3" s="190"/>
    </row>
    <row r="4" spans="2:31" ht="17.100000000000001" customHeight="1" thickBot="1">
      <c r="B4" s="5"/>
      <c r="C4" s="6"/>
      <c r="D4" s="178" t="s">
        <v>2</v>
      </c>
      <c r="E4" s="179"/>
      <c r="F4" s="179"/>
      <c r="G4" s="179"/>
      <c r="H4" s="179"/>
      <c r="I4" s="179"/>
      <c r="J4" s="179"/>
      <c r="K4" s="179"/>
      <c r="L4" s="179"/>
      <c r="M4" s="179"/>
      <c r="N4" s="179"/>
      <c r="O4" s="179"/>
      <c r="P4" s="179"/>
      <c r="Q4" s="179"/>
      <c r="R4" s="179"/>
      <c r="S4" s="179"/>
      <c r="T4" s="179"/>
      <c r="U4" s="179"/>
      <c r="V4" s="179"/>
      <c r="W4" s="179"/>
      <c r="X4" s="180"/>
      <c r="Y4" s="181" t="s">
        <v>3</v>
      </c>
      <c r="Z4" s="182"/>
      <c r="AA4" s="182"/>
      <c r="AB4" s="182"/>
      <c r="AC4" s="183"/>
    </row>
    <row r="5" spans="2:31" s="4" customFormat="1" ht="27" customHeight="1" thickBot="1">
      <c r="B5" s="7"/>
      <c r="C5" s="8"/>
      <c r="D5" s="184" t="s">
        <v>4</v>
      </c>
      <c r="E5" s="185"/>
      <c r="F5" s="185"/>
      <c r="G5" s="185"/>
      <c r="H5" s="185"/>
      <c r="I5" s="185"/>
      <c r="J5" s="185"/>
      <c r="K5" s="186"/>
      <c r="L5" s="184" t="s">
        <v>5</v>
      </c>
      <c r="M5" s="185"/>
      <c r="N5" s="185"/>
      <c r="O5" s="185"/>
      <c r="P5" s="185"/>
      <c r="Q5" s="185"/>
      <c r="R5" s="185"/>
      <c r="S5" s="186"/>
      <c r="T5" s="184" t="s">
        <v>6</v>
      </c>
      <c r="U5" s="185"/>
      <c r="V5" s="185"/>
      <c r="W5" s="185"/>
      <c r="X5" s="186"/>
      <c r="Y5" s="187" t="s">
        <v>217</v>
      </c>
      <c r="Z5" s="188"/>
      <c r="AA5" s="188"/>
      <c r="AB5" s="188"/>
      <c r="AC5" s="189"/>
    </row>
    <row r="6" spans="2:31" ht="17.100000000000001" customHeight="1">
      <c r="B6" s="131"/>
      <c r="D6" s="191"/>
      <c r="E6" s="192"/>
      <c r="G6" s="18" t="s">
        <v>7</v>
      </c>
      <c r="H6" s="193">
        <f>条町名別人口統計表!H82</f>
        <v>7776</v>
      </c>
      <c r="I6" s="193"/>
      <c r="J6" s="194">
        <f>条町名別人口統計表!I82</f>
        <v>34</v>
      </c>
      <c r="K6" s="195"/>
      <c r="L6" s="191"/>
      <c r="M6" s="192"/>
      <c r="O6" s="18" t="s">
        <v>7</v>
      </c>
      <c r="P6" s="193">
        <f>条町名別人口統計表!J82</f>
        <v>9063</v>
      </c>
      <c r="Q6" s="193"/>
      <c r="R6" s="194">
        <f>条町名別人口統計表!K82</f>
        <v>56</v>
      </c>
      <c r="S6" s="195"/>
      <c r="T6" s="106"/>
      <c r="U6" s="107"/>
      <c r="V6" s="108" t="s">
        <v>7</v>
      </c>
      <c r="W6" s="109">
        <f t="shared" ref="W6:W11" si="0">SUM(H6+P6)</f>
        <v>16839</v>
      </c>
      <c r="X6" s="110">
        <f t="shared" ref="X6:X11" si="1">SUM(J6+R6)</f>
        <v>90</v>
      </c>
      <c r="Y6" s="131"/>
      <c r="AA6" s="18" t="s">
        <v>7</v>
      </c>
      <c r="AB6" s="136">
        <f>条町名別人口統計表!C82</f>
        <v>9249</v>
      </c>
      <c r="AC6" s="138">
        <f>条町名別人口統計表!F82</f>
        <v>72</v>
      </c>
    </row>
    <row r="7" spans="2:31" ht="17.100000000000001" customHeight="1">
      <c r="B7" s="196" t="s">
        <v>8</v>
      </c>
      <c r="C7" s="197"/>
      <c r="D7" s="198">
        <f>SUM(H6:I8)</f>
        <v>8782</v>
      </c>
      <c r="E7" s="199"/>
      <c r="F7" s="11"/>
      <c r="G7" s="18" t="s">
        <v>9</v>
      </c>
      <c r="H7" s="200">
        <f>条町名別人口統計表!H83</f>
        <v>733</v>
      </c>
      <c r="I7" s="200"/>
      <c r="J7" s="201">
        <f>条町名別人口統計表!I83</f>
        <v>1</v>
      </c>
      <c r="K7" s="202"/>
      <c r="L7" s="198">
        <f>SUM(P6:Q8)</f>
        <v>10127</v>
      </c>
      <c r="M7" s="199"/>
      <c r="N7" s="11"/>
      <c r="O7" s="18" t="s">
        <v>9</v>
      </c>
      <c r="P7" s="200">
        <f>条町名別人口統計表!J83</f>
        <v>766</v>
      </c>
      <c r="Q7" s="200"/>
      <c r="R7" s="201">
        <f>条町名別人口統計表!K83</f>
        <v>5</v>
      </c>
      <c r="S7" s="202"/>
      <c r="T7" s="111">
        <f>SUM(W6:W8)</f>
        <v>18909</v>
      </c>
      <c r="U7" s="112"/>
      <c r="V7" s="108" t="s">
        <v>9</v>
      </c>
      <c r="W7" s="109">
        <f>SUM(H7+P7)</f>
        <v>1499</v>
      </c>
      <c r="X7" s="113">
        <f t="shared" si="1"/>
        <v>6</v>
      </c>
      <c r="Y7" s="10">
        <f>SUM(AB6:AB8)</f>
        <v>10405</v>
      </c>
      <c r="Z7" s="11"/>
      <c r="AA7" s="18" t="s">
        <v>9</v>
      </c>
      <c r="AB7" s="9">
        <f>条町名別人口統計表!C83</f>
        <v>864</v>
      </c>
      <c r="AC7" s="12">
        <f>条町名別人口統計表!F83</f>
        <v>5</v>
      </c>
    </row>
    <row r="8" spans="2:31" ht="17.100000000000001" customHeight="1">
      <c r="B8" s="13"/>
      <c r="C8" s="14"/>
      <c r="D8" s="203">
        <f>SUM(J6:K8)</f>
        <v>35</v>
      </c>
      <c r="E8" s="204"/>
      <c r="F8" s="15"/>
      <c r="G8" s="18" t="s">
        <v>10</v>
      </c>
      <c r="H8" s="200">
        <f>条町名別人口統計表!H84</f>
        <v>273</v>
      </c>
      <c r="I8" s="200"/>
      <c r="J8" s="201">
        <f>条町名別人口統計表!I84</f>
        <v>0</v>
      </c>
      <c r="K8" s="202"/>
      <c r="L8" s="203">
        <f>SUM(R6:S8)</f>
        <v>68</v>
      </c>
      <c r="M8" s="204"/>
      <c r="N8" s="15"/>
      <c r="O8" s="18" t="s">
        <v>10</v>
      </c>
      <c r="P8" s="200">
        <f>条町名別人口統計表!J84</f>
        <v>298</v>
      </c>
      <c r="Q8" s="200"/>
      <c r="R8" s="201">
        <f>条町名別人口統計表!K84</f>
        <v>7</v>
      </c>
      <c r="S8" s="202"/>
      <c r="T8" s="114">
        <f>SUM(X6:X8)</f>
        <v>103</v>
      </c>
      <c r="U8" s="115"/>
      <c r="V8" s="108" t="s">
        <v>10</v>
      </c>
      <c r="W8" s="109">
        <f t="shared" si="0"/>
        <v>571</v>
      </c>
      <c r="X8" s="113">
        <f t="shared" si="1"/>
        <v>7</v>
      </c>
      <c r="Y8" s="137">
        <f>SUM(AC6:AC8)</f>
        <v>78</v>
      </c>
      <c r="Z8" s="15"/>
      <c r="AA8" s="18" t="s">
        <v>10</v>
      </c>
      <c r="AB8" s="133">
        <f>条町名別人口統計表!C84</f>
        <v>292</v>
      </c>
      <c r="AC8" s="12">
        <f>条町名別人口統計表!F84</f>
        <v>1</v>
      </c>
    </row>
    <row r="9" spans="2:31" ht="17.100000000000001" customHeight="1">
      <c r="B9" s="16"/>
      <c r="C9" s="17"/>
      <c r="D9" s="205"/>
      <c r="E9" s="206"/>
      <c r="G9" s="18" t="s">
        <v>7</v>
      </c>
      <c r="H9" s="200">
        <v>7776</v>
      </c>
      <c r="I9" s="200"/>
      <c r="J9" s="201">
        <v>35</v>
      </c>
      <c r="K9" s="202"/>
      <c r="L9" s="205"/>
      <c r="M9" s="206"/>
      <c r="O9" s="18" t="s">
        <v>7</v>
      </c>
      <c r="P9" s="200">
        <v>9059</v>
      </c>
      <c r="Q9" s="200"/>
      <c r="R9" s="201">
        <v>56</v>
      </c>
      <c r="S9" s="202"/>
      <c r="T9" s="116"/>
      <c r="U9" s="107"/>
      <c r="V9" s="108" t="s">
        <v>7</v>
      </c>
      <c r="W9" s="109">
        <f t="shared" si="0"/>
        <v>16835</v>
      </c>
      <c r="X9" s="113">
        <f t="shared" si="1"/>
        <v>91</v>
      </c>
      <c r="Y9" s="19"/>
      <c r="AA9" s="18" t="s">
        <v>7</v>
      </c>
      <c r="AB9" s="9">
        <v>9239</v>
      </c>
      <c r="AC9" s="134">
        <v>73</v>
      </c>
    </row>
    <row r="10" spans="2:31" ht="17.100000000000001" customHeight="1">
      <c r="B10" s="196" t="s">
        <v>11</v>
      </c>
      <c r="C10" s="197"/>
      <c r="D10" s="198">
        <f>SUM(H9:I11)</f>
        <v>8780</v>
      </c>
      <c r="E10" s="199"/>
      <c r="F10" s="11"/>
      <c r="G10" s="18" t="s">
        <v>9</v>
      </c>
      <c r="H10" s="200">
        <v>731</v>
      </c>
      <c r="I10" s="200"/>
      <c r="J10" s="201">
        <v>1</v>
      </c>
      <c r="K10" s="202"/>
      <c r="L10" s="198">
        <f>SUM(P9:Q11)</f>
        <v>10126</v>
      </c>
      <c r="M10" s="199"/>
      <c r="N10" s="11"/>
      <c r="O10" s="18" t="s">
        <v>9</v>
      </c>
      <c r="P10" s="200">
        <v>767</v>
      </c>
      <c r="Q10" s="200"/>
      <c r="R10" s="201">
        <v>5</v>
      </c>
      <c r="S10" s="202"/>
      <c r="T10" s="111">
        <f>D10+L10</f>
        <v>18906</v>
      </c>
      <c r="U10" s="112"/>
      <c r="V10" s="108" t="s">
        <v>9</v>
      </c>
      <c r="W10" s="109">
        <f t="shared" si="0"/>
        <v>1498</v>
      </c>
      <c r="X10" s="113">
        <f t="shared" si="1"/>
        <v>6</v>
      </c>
      <c r="Y10" s="10">
        <f>SUM(AB9:AB11)</f>
        <v>10395</v>
      </c>
      <c r="Z10" s="11"/>
      <c r="AA10" s="18" t="s">
        <v>9</v>
      </c>
      <c r="AB10" s="9">
        <v>862</v>
      </c>
      <c r="AC10" s="12">
        <v>5</v>
      </c>
    </row>
    <row r="11" spans="2:31" ht="17.100000000000001" customHeight="1">
      <c r="B11" s="13"/>
      <c r="C11" s="14"/>
      <c r="D11" s="203">
        <f>SUM(J9:K11)</f>
        <v>36</v>
      </c>
      <c r="E11" s="204"/>
      <c r="F11" s="15"/>
      <c r="G11" s="18" t="s">
        <v>10</v>
      </c>
      <c r="H11" s="200">
        <v>273</v>
      </c>
      <c r="I11" s="200"/>
      <c r="J11" s="201">
        <v>0</v>
      </c>
      <c r="K11" s="202"/>
      <c r="L11" s="203">
        <f>SUM(R9:S11)</f>
        <v>68</v>
      </c>
      <c r="M11" s="204"/>
      <c r="N11" s="15"/>
      <c r="O11" s="18" t="s">
        <v>10</v>
      </c>
      <c r="P11" s="200">
        <v>300</v>
      </c>
      <c r="Q11" s="200"/>
      <c r="R11" s="201">
        <v>7</v>
      </c>
      <c r="S11" s="202"/>
      <c r="T11" s="114">
        <f>D11+L11</f>
        <v>104</v>
      </c>
      <c r="U11" s="115"/>
      <c r="V11" s="108" t="s">
        <v>10</v>
      </c>
      <c r="W11" s="109">
        <f t="shared" si="0"/>
        <v>573</v>
      </c>
      <c r="X11" s="113">
        <f t="shared" si="1"/>
        <v>7</v>
      </c>
      <c r="Y11" s="137">
        <f>SUM(AC9:AC11)</f>
        <v>79</v>
      </c>
      <c r="Z11" s="15"/>
      <c r="AA11" s="18" t="s">
        <v>10</v>
      </c>
      <c r="AB11" s="133">
        <v>294</v>
      </c>
      <c r="AC11" s="12">
        <v>1</v>
      </c>
    </row>
    <row r="12" spans="2:31" ht="17.100000000000001" customHeight="1">
      <c r="B12" s="16"/>
      <c r="C12" s="17"/>
      <c r="D12" s="205"/>
      <c r="E12" s="206"/>
      <c r="G12" s="18" t="s">
        <v>7</v>
      </c>
      <c r="H12" s="200">
        <f>H6-H9</f>
        <v>0</v>
      </c>
      <c r="I12" s="200"/>
      <c r="J12" s="201">
        <f>J6-J9</f>
        <v>-1</v>
      </c>
      <c r="K12" s="202"/>
      <c r="L12" s="205"/>
      <c r="M12" s="206"/>
      <c r="O12" s="18" t="s">
        <v>7</v>
      </c>
      <c r="P12" s="200">
        <f>P6-P9</f>
        <v>4</v>
      </c>
      <c r="Q12" s="200"/>
      <c r="R12" s="201">
        <f>R6-R9</f>
        <v>0</v>
      </c>
      <c r="S12" s="202"/>
      <c r="T12" s="116"/>
      <c r="U12" s="107"/>
      <c r="V12" s="108" t="s">
        <v>7</v>
      </c>
      <c r="W12" s="109">
        <f>W6-W9</f>
        <v>4</v>
      </c>
      <c r="X12" s="113">
        <f t="shared" ref="W12:X14" si="2">X6-X9</f>
        <v>-1</v>
      </c>
      <c r="Y12" s="19"/>
      <c r="AA12" s="18" t="s">
        <v>7</v>
      </c>
      <c r="AB12" s="9">
        <f t="shared" ref="AB12:AC14" si="3">AB6-AB9</f>
        <v>10</v>
      </c>
      <c r="AC12" s="12">
        <f t="shared" si="3"/>
        <v>-1</v>
      </c>
    </row>
    <row r="13" spans="2:31" ht="17.100000000000001" customHeight="1">
      <c r="B13" s="196" t="s">
        <v>12</v>
      </c>
      <c r="C13" s="197"/>
      <c r="D13" s="198">
        <f>D7-D10</f>
        <v>2</v>
      </c>
      <c r="E13" s="199"/>
      <c r="F13" s="11"/>
      <c r="G13" s="18" t="s">
        <v>9</v>
      </c>
      <c r="H13" s="200">
        <f>H7-H10</f>
        <v>2</v>
      </c>
      <c r="I13" s="200"/>
      <c r="J13" s="201">
        <f>J7-J10</f>
        <v>0</v>
      </c>
      <c r="K13" s="202"/>
      <c r="L13" s="198">
        <f>L7-L10</f>
        <v>1</v>
      </c>
      <c r="M13" s="199"/>
      <c r="N13" s="11"/>
      <c r="O13" s="18" t="s">
        <v>9</v>
      </c>
      <c r="P13" s="200">
        <f>P7-P10</f>
        <v>-1</v>
      </c>
      <c r="Q13" s="200"/>
      <c r="R13" s="201">
        <f>R7-R10</f>
        <v>0</v>
      </c>
      <c r="S13" s="202"/>
      <c r="T13" s="111">
        <f>T7-T10</f>
        <v>3</v>
      </c>
      <c r="U13" s="112"/>
      <c r="V13" s="108" t="s">
        <v>9</v>
      </c>
      <c r="W13" s="109">
        <f t="shared" si="2"/>
        <v>1</v>
      </c>
      <c r="X13" s="113">
        <f t="shared" si="2"/>
        <v>0</v>
      </c>
      <c r="Y13" s="10">
        <f>Y7-Y10</f>
        <v>10</v>
      </c>
      <c r="Z13" s="11"/>
      <c r="AA13" s="18" t="s">
        <v>9</v>
      </c>
      <c r="AB13" s="9">
        <f t="shared" si="3"/>
        <v>2</v>
      </c>
      <c r="AC13" s="12">
        <f t="shared" si="3"/>
        <v>0</v>
      </c>
      <c r="AE13" s="1" t="s">
        <v>216</v>
      </c>
    </row>
    <row r="14" spans="2:31" ht="17.100000000000001" customHeight="1" thickBot="1">
      <c r="B14" s="132"/>
      <c r="C14" s="20"/>
      <c r="D14" s="207">
        <f>D8-D11</f>
        <v>-1</v>
      </c>
      <c r="E14" s="208"/>
      <c r="F14" s="20"/>
      <c r="G14" s="21" t="s">
        <v>10</v>
      </c>
      <c r="H14" s="209">
        <f>H8-H11</f>
        <v>0</v>
      </c>
      <c r="I14" s="209"/>
      <c r="J14" s="210">
        <f>J8-J11</f>
        <v>0</v>
      </c>
      <c r="K14" s="211"/>
      <c r="L14" s="207">
        <f>L8-L11</f>
        <v>0</v>
      </c>
      <c r="M14" s="208"/>
      <c r="N14" s="20"/>
      <c r="O14" s="21" t="s">
        <v>10</v>
      </c>
      <c r="P14" s="209">
        <f>P8-P11</f>
        <v>-2</v>
      </c>
      <c r="Q14" s="209"/>
      <c r="R14" s="210">
        <f>R8-R11</f>
        <v>0</v>
      </c>
      <c r="S14" s="211"/>
      <c r="T14" s="123">
        <f>T8-T11</f>
        <v>-1</v>
      </c>
      <c r="U14" s="117"/>
      <c r="V14" s="118" t="s">
        <v>10</v>
      </c>
      <c r="W14" s="119">
        <f t="shared" si="2"/>
        <v>-2</v>
      </c>
      <c r="X14" s="139">
        <f t="shared" si="2"/>
        <v>0</v>
      </c>
      <c r="Y14" s="135">
        <f>SUM(AC12:AC14)</f>
        <v>-1</v>
      </c>
      <c r="Z14" s="20"/>
      <c r="AA14" s="21" t="s">
        <v>10</v>
      </c>
      <c r="AB14" s="23">
        <f t="shared" si="3"/>
        <v>-2</v>
      </c>
      <c r="AC14" s="22">
        <f t="shared" si="3"/>
        <v>0</v>
      </c>
    </row>
    <row r="15" spans="2:31" ht="17.100000000000001" customHeight="1"/>
    <row r="16" spans="2:31" ht="13.5" customHeight="1" thickBot="1">
      <c r="B16" s="4" t="s">
        <v>218</v>
      </c>
    </row>
    <row r="17" spans="2:14" ht="13.5" customHeight="1" thickBot="1">
      <c r="B17" s="149"/>
      <c r="C17" s="150"/>
      <c r="D17" s="212" t="s">
        <v>4</v>
      </c>
      <c r="E17" s="213"/>
      <c r="F17" s="214"/>
      <c r="G17" s="215" t="s">
        <v>5</v>
      </c>
      <c r="H17" s="213"/>
      <c r="I17" s="213"/>
      <c r="J17" s="213"/>
      <c r="K17" s="214"/>
      <c r="L17" s="215" t="s">
        <v>6</v>
      </c>
      <c r="M17" s="213"/>
      <c r="N17" s="216"/>
    </row>
    <row r="18" spans="2:14" ht="13.5" customHeight="1">
      <c r="B18" s="151"/>
      <c r="C18" s="24" t="s">
        <v>13</v>
      </c>
      <c r="D18" s="25">
        <v>32</v>
      </c>
      <c r="E18" s="26">
        <v>0</v>
      </c>
      <c r="F18" s="27"/>
      <c r="G18" s="28"/>
      <c r="H18" s="193">
        <v>23</v>
      </c>
      <c r="I18" s="193"/>
      <c r="J18" s="194">
        <v>0</v>
      </c>
      <c r="K18" s="217"/>
      <c r="L18" s="120">
        <f>D18+H18</f>
        <v>55</v>
      </c>
      <c r="M18" s="121">
        <f>E18+J18</f>
        <v>0</v>
      </c>
      <c r="N18" s="152"/>
    </row>
    <row r="19" spans="2:14" ht="13.5" customHeight="1">
      <c r="B19" s="153" t="s">
        <v>14</v>
      </c>
      <c r="C19" s="24" t="s">
        <v>15</v>
      </c>
      <c r="D19" s="25">
        <v>3</v>
      </c>
      <c r="E19" s="26">
        <v>0</v>
      </c>
      <c r="F19" s="27"/>
      <c r="G19" s="28"/>
      <c r="H19" s="200">
        <v>4</v>
      </c>
      <c r="I19" s="200"/>
      <c r="J19" s="201">
        <v>0</v>
      </c>
      <c r="K19" s="218"/>
      <c r="L19" s="120">
        <f>D19+H19</f>
        <v>7</v>
      </c>
      <c r="M19" s="121">
        <f>E19+J19</f>
        <v>0</v>
      </c>
      <c r="N19" s="152"/>
    </row>
    <row r="20" spans="2:14" ht="13.5" customHeight="1">
      <c r="B20" s="153" t="s">
        <v>247</v>
      </c>
      <c r="C20" s="24" t="s">
        <v>219</v>
      </c>
      <c r="D20" s="25">
        <v>0</v>
      </c>
      <c r="E20" s="124">
        <v>0</v>
      </c>
      <c r="F20" s="27"/>
      <c r="G20" s="28"/>
      <c r="H20" s="219">
        <v>0</v>
      </c>
      <c r="I20" s="219"/>
      <c r="J20" s="201">
        <v>0</v>
      </c>
      <c r="K20" s="218"/>
      <c r="L20" s="120">
        <f>D20+H20</f>
        <v>0</v>
      </c>
      <c r="M20" s="121">
        <f>E20+J20</f>
        <v>0</v>
      </c>
      <c r="N20" s="152"/>
    </row>
    <row r="21" spans="2:14" ht="13.5" customHeight="1" thickBot="1">
      <c r="B21" s="154"/>
      <c r="C21" s="125" t="s">
        <v>220</v>
      </c>
      <c r="D21" s="126">
        <v>35</v>
      </c>
      <c r="E21" s="127">
        <v>0</v>
      </c>
      <c r="F21" s="128"/>
      <c r="G21" s="129"/>
      <c r="H21" s="220">
        <v>27</v>
      </c>
      <c r="I21" s="220"/>
      <c r="J21" s="221">
        <v>0</v>
      </c>
      <c r="K21" s="222"/>
      <c r="L21" s="130">
        <f>SUM(L18:L20)</f>
        <v>62</v>
      </c>
      <c r="M21" s="127">
        <f>SUM(M18:M20)</f>
        <v>0</v>
      </c>
      <c r="N21" s="155"/>
    </row>
    <row r="22" spans="2:14" ht="13.5" customHeight="1">
      <c r="B22" s="156"/>
      <c r="C22" s="27"/>
      <c r="D22" s="29"/>
      <c r="E22" s="27"/>
      <c r="F22" s="27"/>
      <c r="G22" s="27"/>
      <c r="H22" s="223"/>
      <c r="I22" s="223"/>
      <c r="J22" s="223"/>
      <c r="K22" s="223"/>
      <c r="L22" s="122"/>
      <c r="M22" s="122"/>
      <c r="N22" s="152"/>
    </row>
    <row r="23" spans="2:14" ht="13.5" customHeight="1">
      <c r="B23" s="151"/>
      <c r="C23" s="24" t="s">
        <v>16</v>
      </c>
      <c r="D23" s="25">
        <v>16</v>
      </c>
      <c r="E23" s="26">
        <v>1</v>
      </c>
      <c r="F23" s="27"/>
      <c r="G23" s="28"/>
      <c r="H23" s="219">
        <v>14</v>
      </c>
      <c r="I23" s="219"/>
      <c r="J23" s="218">
        <v>0</v>
      </c>
      <c r="K23" s="218"/>
      <c r="L23" s="120">
        <f>D23+H23</f>
        <v>30</v>
      </c>
      <c r="M23" s="121">
        <f>E23+J23</f>
        <v>1</v>
      </c>
      <c r="N23" s="152"/>
    </row>
    <row r="24" spans="2:14" ht="13.5" customHeight="1">
      <c r="B24" s="153" t="s">
        <v>17</v>
      </c>
      <c r="C24" s="24" t="s">
        <v>18</v>
      </c>
      <c r="D24" s="25">
        <v>17</v>
      </c>
      <c r="E24" s="26">
        <v>0</v>
      </c>
      <c r="F24" s="27"/>
      <c r="G24" s="28"/>
      <c r="H24" s="200">
        <v>12</v>
      </c>
      <c r="I24" s="200"/>
      <c r="J24" s="218">
        <v>0</v>
      </c>
      <c r="K24" s="218"/>
      <c r="L24" s="120">
        <f>D24+H24</f>
        <v>29</v>
      </c>
      <c r="M24" s="121">
        <f>E24+J24</f>
        <v>0</v>
      </c>
      <c r="N24" s="152"/>
    </row>
    <row r="25" spans="2:14" ht="13.5" customHeight="1">
      <c r="B25" s="153" t="s">
        <v>248</v>
      </c>
      <c r="C25" s="24" t="s">
        <v>219</v>
      </c>
      <c r="D25" s="25">
        <v>0</v>
      </c>
      <c r="E25" s="26">
        <v>0</v>
      </c>
      <c r="F25" s="27"/>
      <c r="G25" s="28"/>
      <c r="H25" s="219">
        <v>0</v>
      </c>
      <c r="I25" s="219"/>
      <c r="J25" s="218">
        <v>0</v>
      </c>
      <c r="K25" s="218"/>
      <c r="L25" s="120">
        <f>D25+H25</f>
        <v>0</v>
      </c>
      <c r="M25" s="121">
        <f>E25+J25</f>
        <v>0</v>
      </c>
      <c r="N25" s="152"/>
    </row>
    <row r="26" spans="2:14" ht="13.5" customHeight="1" thickBot="1">
      <c r="B26" s="154"/>
      <c r="C26" s="125" t="s">
        <v>220</v>
      </c>
      <c r="D26" s="126">
        <v>33</v>
      </c>
      <c r="E26" s="127">
        <v>1</v>
      </c>
      <c r="F26" s="128"/>
      <c r="G26" s="129"/>
      <c r="H26" s="220">
        <v>26</v>
      </c>
      <c r="I26" s="220"/>
      <c r="J26" s="221">
        <v>0</v>
      </c>
      <c r="K26" s="222"/>
      <c r="L26" s="130">
        <f>SUM(L23:L25)</f>
        <v>59</v>
      </c>
      <c r="M26" s="127">
        <f>SUM(M23:M25)</f>
        <v>1</v>
      </c>
      <c r="N26" s="155"/>
    </row>
    <row r="27" spans="2:14" ht="13.5" customHeight="1">
      <c r="B27" s="157"/>
      <c r="C27" s="27"/>
      <c r="D27" s="25"/>
      <c r="E27" s="9"/>
      <c r="F27" s="27"/>
      <c r="G27" s="27"/>
      <c r="H27" s="223"/>
      <c r="I27" s="223"/>
      <c r="J27" s="223"/>
      <c r="K27" s="223"/>
      <c r="L27" s="27"/>
      <c r="M27" s="27"/>
      <c r="N27" s="152"/>
    </row>
    <row r="28" spans="2:14" ht="13.5" customHeight="1" thickBot="1">
      <c r="B28" s="158" t="s">
        <v>221</v>
      </c>
      <c r="C28" s="159"/>
      <c r="D28" s="160">
        <v>2</v>
      </c>
      <c r="E28" s="161">
        <v>-1</v>
      </c>
      <c r="F28" s="159"/>
      <c r="G28" s="162"/>
      <c r="H28" s="224">
        <v>1</v>
      </c>
      <c r="I28" s="224"/>
      <c r="J28" s="225">
        <v>0</v>
      </c>
      <c r="K28" s="226"/>
      <c r="L28" s="163">
        <f>L21-L26</f>
        <v>3</v>
      </c>
      <c r="M28" s="161">
        <f>M21-M26</f>
        <v>-1</v>
      </c>
      <c r="N28" s="164"/>
    </row>
    <row r="64863" ht="14.1" customHeight="1"/>
    <row r="65516" ht="14.1" customHeight="1"/>
  </sheetData>
  <sheetProtection selectLockedCells="1" selectUnlockedCells="1"/>
  <mergeCells count="90">
    <mergeCell ref="H25:I25"/>
    <mergeCell ref="J25:K25"/>
    <mergeCell ref="H28:I28"/>
    <mergeCell ref="J28:K28"/>
    <mergeCell ref="H26:I26"/>
    <mergeCell ref="J26:K26"/>
    <mergeCell ref="H27:I27"/>
    <mergeCell ref="J27:K27"/>
    <mergeCell ref="H22:I22"/>
    <mergeCell ref="J22:K22"/>
    <mergeCell ref="H23:I23"/>
    <mergeCell ref="J23:K23"/>
    <mergeCell ref="H24:I24"/>
    <mergeCell ref="J24:K24"/>
    <mergeCell ref="H19:I19"/>
    <mergeCell ref="J19:K19"/>
    <mergeCell ref="H20:I20"/>
    <mergeCell ref="J20:K20"/>
    <mergeCell ref="H21:I21"/>
    <mergeCell ref="J21:K21"/>
    <mergeCell ref="R14:S14"/>
    <mergeCell ref="D17:F17"/>
    <mergeCell ref="G17:K17"/>
    <mergeCell ref="L17:N17"/>
    <mergeCell ref="H18:I18"/>
    <mergeCell ref="J18:K18"/>
    <mergeCell ref="D14:E14"/>
    <mergeCell ref="H14:I14"/>
    <mergeCell ref="J14:K14"/>
    <mergeCell ref="L14:M14"/>
    <mergeCell ref="P14:Q14"/>
    <mergeCell ref="R12:S12"/>
    <mergeCell ref="B13:C13"/>
    <mergeCell ref="D13:E13"/>
    <mergeCell ref="H13:I13"/>
    <mergeCell ref="J13:K13"/>
    <mergeCell ref="L13:M13"/>
    <mergeCell ref="P13:Q13"/>
    <mergeCell ref="R13:S13"/>
    <mergeCell ref="D12:E12"/>
    <mergeCell ref="H12:I12"/>
    <mergeCell ref="J12:K12"/>
    <mergeCell ref="L12:M12"/>
    <mergeCell ref="P12:Q12"/>
    <mergeCell ref="P10:Q10"/>
    <mergeCell ref="R10:S10"/>
    <mergeCell ref="D11:E11"/>
    <mergeCell ref="H11:I11"/>
    <mergeCell ref="J11:K11"/>
    <mergeCell ref="L11:M11"/>
    <mergeCell ref="P11:Q11"/>
    <mergeCell ref="R11:S11"/>
    <mergeCell ref="B10:C10"/>
    <mergeCell ref="D10:E10"/>
    <mergeCell ref="H10:I10"/>
    <mergeCell ref="J10:K10"/>
    <mergeCell ref="L10:M10"/>
    <mergeCell ref="R8:S8"/>
    <mergeCell ref="D9:E9"/>
    <mergeCell ref="H9:I9"/>
    <mergeCell ref="J9:K9"/>
    <mergeCell ref="L9:M9"/>
    <mergeCell ref="P9:Q9"/>
    <mergeCell ref="R9:S9"/>
    <mergeCell ref="D8:E8"/>
    <mergeCell ref="H8:I8"/>
    <mergeCell ref="J8:K8"/>
    <mergeCell ref="L8:M8"/>
    <mergeCell ref="P8:Q8"/>
    <mergeCell ref="R6:S6"/>
    <mergeCell ref="B7:C7"/>
    <mergeCell ref="D7:E7"/>
    <mergeCell ref="H7:I7"/>
    <mergeCell ref="J7:K7"/>
    <mergeCell ref="L7:M7"/>
    <mergeCell ref="P7:Q7"/>
    <mergeCell ref="R7:S7"/>
    <mergeCell ref="D6:E6"/>
    <mergeCell ref="H6:I6"/>
    <mergeCell ref="J6:K6"/>
    <mergeCell ref="L6:M6"/>
    <mergeCell ref="P6:Q6"/>
    <mergeCell ref="G1:L1"/>
    <mergeCell ref="D4:X4"/>
    <mergeCell ref="Y4:AC4"/>
    <mergeCell ref="D5:K5"/>
    <mergeCell ref="L5:S5"/>
    <mergeCell ref="T5:X5"/>
    <mergeCell ref="Y5:AC5"/>
    <mergeCell ref="V3:AC3"/>
  </mergeCells>
  <phoneticPr fontId="34"/>
  <printOptions horizontalCentered="1"/>
  <pageMargins left="0.59055118110236227" right="0.59055118110236227" top="0.98425196850393704" bottom="0.39370078740157483" header="0.51181102362204722" footer="0.51181102362204722"/>
  <pageSetup paperSize="9" scale="84" firstPageNumber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85"/>
  <sheetViews>
    <sheetView zoomScale="120" zoomScaleNormal="120" zoomScaleSheetLayoutView="100" workbookViewId="0">
      <pane xSplit="1" ySplit="4" topLeftCell="B68" activePane="bottomRight" state="frozen"/>
      <selection activeCell="V12" sqref="V12"/>
      <selection pane="topRight" activeCell="V12" sqref="V12"/>
      <selection pane="bottomLeft" activeCell="V12" sqref="V12"/>
      <selection pane="bottomRight"/>
    </sheetView>
  </sheetViews>
  <sheetFormatPr defaultRowHeight="14.1" customHeight="1"/>
  <cols>
    <col min="1" max="1" width="4.375" style="42" customWidth="1"/>
    <col min="2" max="2" width="31.75" style="42" customWidth="1"/>
    <col min="3" max="3" width="11.375" style="42" customWidth="1"/>
    <col min="4" max="4" width="8.125" style="42" customWidth="1"/>
    <col min="5" max="5" width="1.625" style="42" customWidth="1"/>
    <col min="6" max="6" width="5.125" style="42" customWidth="1"/>
    <col min="7" max="7" width="1.625" style="42" customWidth="1"/>
    <col min="8" max="8" width="11.375" style="42" customWidth="1"/>
    <col min="9" max="9" width="7.625" style="42" customWidth="1"/>
    <col min="10" max="10" width="11.375" style="42" customWidth="1"/>
    <col min="11" max="11" width="7.625" style="42" customWidth="1"/>
    <col min="12" max="12" width="11.375" style="42" customWidth="1"/>
    <col min="13" max="13" width="7.625" style="42" customWidth="1"/>
    <col min="14" max="16384" width="9" style="42"/>
  </cols>
  <sheetData>
    <row r="1" spans="2:13" ht="22.5" customHeight="1">
      <c r="B1" s="57"/>
      <c r="C1" s="58" t="s">
        <v>19</v>
      </c>
      <c r="D1" s="57"/>
      <c r="E1" s="57"/>
      <c r="F1" s="57"/>
      <c r="G1" s="57"/>
      <c r="H1" s="57"/>
      <c r="I1" s="57"/>
      <c r="J1" s="57" t="s">
        <v>245</v>
      </c>
      <c r="K1" s="57"/>
      <c r="L1" s="57"/>
    </row>
    <row r="2" spans="2:13" ht="14.25" customHeight="1" thickBot="1">
      <c r="D2" s="59"/>
      <c r="E2" s="59"/>
      <c r="F2" s="59"/>
      <c r="G2" s="59"/>
      <c r="H2" s="43"/>
      <c r="I2" s="43"/>
      <c r="M2" s="60" t="s">
        <v>20</v>
      </c>
    </row>
    <row r="3" spans="2:13" ht="14.25" customHeight="1" thickBot="1">
      <c r="B3" s="233" t="s">
        <v>21</v>
      </c>
      <c r="C3" s="227" t="s">
        <v>22</v>
      </c>
      <c r="D3" s="227"/>
      <c r="E3" s="227"/>
      <c r="F3" s="227"/>
      <c r="G3" s="227"/>
      <c r="H3" s="227" t="s">
        <v>4</v>
      </c>
      <c r="I3" s="227"/>
      <c r="J3" s="227" t="s">
        <v>5</v>
      </c>
      <c r="K3" s="227"/>
      <c r="L3" s="228" t="s">
        <v>6</v>
      </c>
      <c r="M3" s="228"/>
    </row>
    <row r="4" spans="2:13" ht="22.5">
      <c r="B4" s="233"/>
      <c r="C4" s="69" t="s">
        <v>23</v>
      </c>
      <c r="D4" s="70" t="s">
        <v>24</v>
      </c>
      <c r="E4" s="71" t="s">
        <v>25</v>
      </c>
      <c r="F4" s="72" t="s">
        <v>26</v>
      </c>
      <c r="G4" s="73" t="s">
        <v>27</v>
      </c>
      <c r="H4" s="69" t="s">
        <v>23</v>
      </c>
      <c r="I4" s="55" t="s">
        <v>24</v>
      </c>
      <c r="J4" s="69" t="s">
        <v>23</v>
      </c>
      <c r="K4" s="55" t="s">
        <v>24</v>
      </c>
      <c r="L4" s="69" t="s">
        <v>23</v>
      </c>
      <c r="M4" s="56" t="s">
        <v>24</v>
      </c>
    </row>
    <row r="5" spans="2:13" ht="14.25" customHeight="1">
      <c r="B5" s="61" t="s">
        <v>28</v>
      </c>
      <c r="C5" s="46">
        <v>310</v>
      </c>
      <c r="D5" s="62">
        <v>3</v>
      </c>
      <c r="E5" s="63"/>
      <c r="F5" s="63">
        <v>0</v>
      </c>
      <c r="G5" s="64"/>
      <c r="H5" s="46">
        <v>241</v>
      </c>
      <c r="I5" s="46">
        <v>0</v>
      </c>
      <c r="J5" s="46">
        <v>278</v>
      </c>
      <c r="K5" s="62">
        <v>3</v>
      </c>
      <c r="L5" s="31">
        <f t="shared" ref="L5:L36" si="0">H5+J5</f>
        <v>519</v>
      </c>
      <c r="M5" s="32">
        <f t="shared" ref="M5:M36" si="1">I5+K5</f>
        <v>3</v>
      </c>
    </row>
    <row r="6" spans="2:13" ht="14.25" customHeight="1">
      <c r="B6" s="61" t="s">
        <v>29</v>
      </c>
      <c r="C6" s="46">
        <v>507</v>
      </c>
      <c r="D6" s="62">
        <v>5</v>
      </c>
      <c r="E6" s="63"/>
      <c r="F6" s="63">
        <v>2</v>
      </c>
      <c r="G6" s="64"/>
      <c r="H6" s="46">
        <v>371</v>
      </c>
      <c r="I6" s="46">
        <v>1</v>
      </c>
      <c r="J6" s="46">
        <v>468</v>
      </c>
      <c r="K6" s="62">
        <v>4</v>
      </c>
      <c r="L6" s="31">
        <f t="shared" si="0"/>
        <v>839</v>
      </c>
      <c r="M6" s="32">
        <f t="shared" si="1"/>
        <v>5</v>
      </c>
    </row>
    <row r="7" spans="2:13" ht="14.25" customHeight="1">
      <c r="B7" s="61" t="s">
        <v>30</v>
      </c>
      <c r="C7" s="46">
        <v>342</v>
      </c>
      <c r="D7" s="62">
        <v>3</v>
      </c>
      <c r="E7" s="63"/>
      <c r="F7" s="63">
        <v>0</v>
      </c>
      <c r="G7" s="64"/>
      <c r="H7" s="46">
        <v>235</v>
      </c>
      <c r="I7" s="46">
        <v>2</v>
      </c>
      <c r="J7" s="46">
        <v>281</v>
      </c>
      <c r="K7" s="62">
        <v>2</v>
      </c>
      <c r="L7" s="31">
        <f t="shared" si="0"/>
        <v>516</v>
      </c>
      <c r="M7" s="32">
        <f t="shared" si="1"/>
        <v>4</v>
      </c>
    </row>
    <row r="8" spans="2:13" ht="14.25" customHeight="1">
      <c r="B8" s="61" t="s">
        <v>31</v>
      </c>
      <c r="C8" s="46">
        <v>373</v>
      </c>
      <c r="D8" s="62">
        <v>3</v>
      </c>
      <c r="E8" s="63"/>
      <c r="F8" s="63">
        <v>0</v>
      </c>
      <c r="G8" s="64"/>
      <c r="H8" s="46">
        <v>266</v>
      </c>
      <c r="I8" s="46">
        <v>2</v>
      </c>
      <c r="J8" s="46">
        <v>310</v>
      </c>
      <c r="K8" s="62">
        <v>1</v>
      </c>
      <c r="L8" s="31">
        <f t="shared" si="0"/>
        <v>576</v>
      </c>
      <c r="M8" s="32">
        <f t="shared" si="1"/>
        <v>3</v>
      </c>
    </row>
    <row r="9" spans="2:13" ht="14.25" customHeight="1">
      <c r="B9" s="61" t="s">
        <v>32</v>
      </c>
      <c r="C9" s="46">
        <v>319</v>
      </c>
      <c r="D9" s="62">
        <v>3</v>
      </c>
      <c r="E9" s="63"/>
      <c r="F9" s="63">
        <v>1</v>
      </c>
      <c r="G9" s="64"/>
      <c r="H9" s="46">
        <v>258</v>
      </c>
      <c r="I9" s="46">
        <v>3</v>
      </c>
      <c r="J9" s="46">
        <v>284</v>
      </c>
      <c r="K9" s="62">
        <v>2</v>
      </c>
      <c r="L9" s="31">
        <f t="shared" si="0"/>
        <v>542</v>
      </c>
      <c r="M9" s="32">
        <f t="shared" si="1"/>
        <v>5</v>
      </c>
    </row>
    <row r="10" spans="2:13" ht="14.25" customHeight="1">
      <c r="B10" s="61" t="s">
        <v>33</v>
      </c>
      <c r="C10" s="46">
        <v>348</v>
      </c>
      <c r="D10" s="62">
        <v>2</v>
      </c>
      <c r="E10" s="63"/>
      <c r="F10" s="63">
        <v>1</v>
      </c>
      <c r="G10" s="64"/>
      <c r="H10" s="46">
        <v>263</v>
      </c>
      <c r="I10" s="46">
        <v>1</v>
      </c>
      <c r="J10" s="46">
        <v>339</v>
      </c>
      <c r="K10" s="62">
        <v>1</v>
      </c>
      <c r="L10" s="31">
        <f t="shared" si="0"/>
        <v>602</v>
      </c>
      <c r="M10" s="32">
        <f t="shared" si="1"/>
        <v>2</v>
      </c>
    </row>
    <row r="11" spans="2:13" ht="14.25" customHeight="1">
      <c r="B11" s="61" t="s">
        <v>34</v>
      </c>
      <c r="C11" s="46">
        <v>290</v>
      </c>
      <c r="D11" s="62">
        <v>3</v>
      </c>
      <c r="E11" s="63"/>
      <c r="F11" s="63">
        <v>0</v>
      </c>
      <c r="G11" s="64"/>
      <c r="H11" s="46">
        <v>226</v>
      </c>
      <c r="I11" s="46">
        <v>2</v>
      </c>
      <c r="J11" s="46">
        <v>263</v>
      </c>
      <c r="K11" s="62">
        <v>3</v>
      </c>
      <c r="L11" s="31">
        <f t="shared" si="0"/>
        <v>489</v>
      </c>
      <c r="M11" s="32">
        <f t="shared" si="1"/>
        <v>5</v>
      </c>
    </row>
    <row r="12" spans="2:13" ht="14.25" customHeight="1">
      <c r="B12" s="61" t="s">
        <v>35</v>
      </c>
      <c r="C12" s="46">
        <v>342</v>
      </c>
      <c r="D12" s="62">
        <v>1</v>
      </c>
      <c r="E12" s="63"/>
      <c r="F12" s="63">
        <v>1</v>
      </c>
      <c r="G12" s="64"/>
      <c r="H12" s="46">
        <v>282</v>
      </c>
      <c r="I12" s="46">
        <v>1</v>
      </c>
      <c r="J12" s="46">
        <v>305</v>
      </c>
      <c r="K12" s="62">
        <v>0</v>
      </c>
      <c r="L12" s="31">
        <f t="shared" si="0"/>
        <v>587</v>
      </c>
      <c r="M12" s="32">
        <f t="shared" si="1"/>
        <v>1</v>
      </c>
    </row>
    <row r="13" spans="2:13" ht="14.25" customHeight="1">
      <c r="B13" s="61" t="s">
        <v>36</v>
      </c>
      <c r="C13" s="46">
        <v>143</v>
      </c>
      <c r="D13" s="62">
        <v>0</v>
      </c>
      <c r="E13" s="63"/>
      <c r="F13" s="63">
        <v>0</v>
      </c>
      <c r="G13" s="64"/>
      <c r="H13" s="46">
        <v>123</v>
      </c>
      <c r="I13" s="46">
        <v>0</v>
      </c>
      <c r="J13" s="46">
        <v>145</v>
      </c>
      <c r="K13" s="62">
        <v>0</v>
      </c>
      <c r="L13" s="31">
        <f t="shared" si="0"/>
        <v>268</v>
      </c>
      <c r="M13" s="32">
        <f t="shared" si="1"/>
        <v>0</v>
      </c>
    </row>
    <row r="14" spans="2:13" ht="14.25" customHeight="1">
      <c r="B14" s="61" t="s">
        <v>37</v>
      </c>
      <c r="C14" s="46">
        <v>474</v>
      </c>
      <c r="D14" s="62">
        <v>9</v>
      </c>
      <c r="E14" s="63"/>
      <c r="F14" s="63">
        <v>0</v>
      </c>
      <c r="G14" s="64"/>
      <c r="H14" s="46">
        <v>364</v>
      </c>
      <c r="I14" s="46">
        <v>2</v>
      </c>
      <c r="J14" s="46">
        <v>459</v>
      </c>
      <c r="K14" s="62">
        <v>7</v>
      </c>
      <c r="L14" s="31">
        <f t="shared" si="0"/>
        <v>823</v>
      </c>
      <c r="M14" s="32">
        <f t="shared" si="1"/>
        <v>9</v>
      </c>
    </row>
    <row r="15" spans="2:13" ht="14.25" customHeight="1">
      <c r="B15" s="61" t="s">
        <v>38</v>
      </c>
      <c r="C15" s="46">
        <v>444</v>
      </c>
      <c r="D15" s="62">
        <v>4</v>
      </c>
      <c r="E15" s="63"/>
      <c r="F15" s="63">
        <v>1</v>
      </c>
      <c r="G15" s="64"/>
      <c r="H15" s="46">
        <v>458</v>
      </c>
      <c r="I15" s="46">
        <v>3</v>
      </c>
      <c r="J15" s="46">
        <v>503</v>
      </c>
      <c r="K15" s="62">
        <v>1</v>
      </c>
      <c r="L15" s="31">
        <f t="shared" si="0"/>
        <v>961</v>
      </c>
      <c r="M15" s="32">
        <f t="shared" si="1"/>
        <v>4</v>
      </c>
    </row>
    <row r="16" spans="2:13" ht="14.25" customHeight="1">
      <c r="B16" s="61" t="s">
        <v>39</v>
      </c>
      <c r="C16" s="46">
        <v>94</v>
      </c>
      <c r="D16" s="62">
        <v>0</v>
      </c>
      <c r="E16" s="63"/>
      <c r="F16" s="63">
        <v>0</v>
      </c>
      <c r="G16" s="64"/>
      <c r="H16" s="46">
        <v>104</v>
      </c>
      <c r="I16" s="46">
        <v>0</v>
      </c>
      <c r="J16" s="46">
        <v>116</v>
      </c>
      <c r="K16" s="62">
        <v>0</v>
      </c>
      <c r="L16" s="31">
        <f t="shared" si="0"/>
        <v>220</v>
      </c>
      <c r="M16" s="32">
        <f t="shared" si="1"/>
        <v>0</v>
      </c>
    </row>
    <row r="17" spans="2:16" ht="14.25" customHeight="1">
      <c r="B17" s="61" t="s">
        <v>40</v>
      </c>
      <c r="C17" s="46">
        <v>265</v>
      </c>
      <c r="D17" s="62">
        <v>0</v>
      </c>
      <c r="E17" s="63"/>
      <c r="F17" s="63">
        <v>0</v>
      </c>
      <c r="G17" s="64"/>
      <c r="H17" s="46">
        <v>304</v>
      </c>
      <c r="I17" s="46">
        <v>0</v>
      </c>
      <c r="J17" s="46">
        <v>355</v>
      </c>
      <c r="K17" s="62">
        <v>0</v>
      </c>
      <c r="L17" s="31">
        <f t="shared" si="0"/>
        <v>659</v>
      </c>
      <c r="M17" s="32">
        <f t="shared" si="1"/>
        <v>0</v>
      </c>
    </row>
    <row r="18" spans="2:16" ht="14.25" customHeight="1">
      <c r="B18" s="65" t="s">
        <v>41</v>
      </c>
      <c r="C18" s="46">
        <v>172</v>
      </c>
      <c r="D18" s="62">
        <v>3</v>
      </c>
      <c r="E18" s="63"/>
      <c r="F18" s="63">
        <v>0</v>
      </c>
      <c r="G18" s="64"/>
      <c r="H18" s="46">
        <v>147</v>
      </c>
      <c r="I18" s="46">
        <v>0</v>
      </c>
      <c r="J18" s="46">
        <v>159</v>
      </c>
      <c r="K18" s="62">
        <v>3</v>
      </c>
      <c r="L18" s="31">
        <f t="shared" si="0"/>
        <v>306</v>
      </c>
      <c r="M18" s="32">
        <f t="shared" si="1"/>
        <v>3</v>
      </c>
      <c r="P18" s="47"/>
    </row>
    <row r="19" spans="2:16" ht="14.25" customHeight="1">
      <c r="B19" s="65" t="s">
        <v>42</v>
      </c>
      <c r="C19" s="46">
        <v>283</v>
      </c>
      <c r="D19" s="62">
        <v>3</v>
      </c>
      <c r="E19" s="63"/>
      <c r="F19" s="63">
        <v>1</v>
      </c>
      <c r="G19" s="64"/>
      <c r="H19" s="46">
        <v>206</v>
      </c>
      <c r="I19" s="46">
        <v>1</v>
      </c>
      <c r="J19" s="46">
        <v>205</v>
      </c>
      <c r="K19" s="62">
        <v>2</v>
      </c>
      <c r="L19" s="31">
        <f t="shared" si="0"/>
        <v>411</v>
      </c>
      <c r="M19" s="32">
        <f t="shared" si="1"/>
        <v>3</v>
      </c>
      <c r="P19" s="47"/>
    </row>
    <row r="20" spans="2:16" ht="14.25" customHeight="1">
      <c r="B20" s="65" t="s">
        <v>43</v>
      </c>
      <c r="C20" s="46">
        <v>155</v>
      </c>
      <c r="D20" s="62">
        <v>0</v>
      </c>
      <c r="E20" s="63"/>
      <c r="F20" s="63">
        <v>0</v>
      </c>
      <c r="G20" s="64"/>
      <c r="H20" s="46">
        <v>182</v>
      </c>
      <c r="I20" s="46">
        <v>0</v>
      </c>
      <c r="J20" s="46">
        <v>170</v>
      </c>
      <c r="K20" s="62">
        <v>0</v>
      </c>
      <c r="L20" s="31">
        <f t="shared" si="0"/>
        <v>352</v>
      </c>
      <c r="M20" s="32">
        <f t="shared" si="1"/>
        <v>0</v>
      </c>
    </row>
    <row r="21" spans="2:16" ht="14.25" customHeight="1">
      <c r="B21" s="61" t="s">
        <v>44</v>
      </c>
      <c r="C21" s="46">
        <v>253</v>
      </c>
      <c r="D21" s="62">
        <v>0</v>
      </c>
      <c r="E21" s="63"/>
      <c r="F21" s="63">
        <v>0</v>
      </c>
      <c r="G21" s="64"/>
      <c r="H21" s="46">
        <v>201</v>
      </c>
      <c r="I21" s="46">
        <v>0</v>
      </c>
      <c r="J21" s="46">
        <v>263</v>
      </c>
      <c r="K21" s="62">
        <v>0</v>
      </c>
      <c r="L21" s="31">
        <f t="shared" si="0"/>
        <v>464</v>
      </c>
      <c r="M21" s="32">
        <f t="shared" si="1"/>
        <v>0</v>
      </c>
    </row>
    <row r="22" spans="2:16" ht="14.25" customHeight="1">
      <c r="B22" s="61" t="s">
        <v>45</v>
      </c>
      <c r="C22" s="46">
        <v>77</v>
      </c>
      <c r="D22" s="62">
        <v>1</v>
      </c>
      <c r="E22" s="63"/>
      <c r="F22" s="63">
        <v>1</v>
      </c>
      <c r="G22" s="64"/>
      <c r="H22" s="46">
        <v>68</v>
      </c>
      <c r="I22" s="46">
        <v>0</v>
      </c>
      <c r="J22" s="46">
        <v>77</v>
      </c>
      <c r="K22" s="62">
        <v>1</v>
      </c>
      <c r="L22" s="31">
        <f t="shared" si="0"/>
        <v>145</v>
      </c>
      <c r="M22" s="32">
        <f t="shared" si="1"/>
        <v>1</v>
      </c>
    </row>
    <row r="23" spans="2:16" ht="14.25" customHeight="1">
      <c r="B23" s="61" t="s">
        <v>46</v>
      </c>
      <c r="C23" s="46">
        <v>68</v>
      </c>
      <c r="D23" s="62">
        <v>1</v>
      </c>
      <c r="E23" s="63"/>
      <c r="F23" s="63">
        <v>0</v>
      </c>
      <c r="G23" s="64"/>
      <c r="H23" s="46">
        <v>73</v>
      </c>
      <c r="I23" s="46">
        <v>1</v>
      </c>
      <c r="J23" s="46">
        <v>78</v>
      </c>
      <c r="K23" s="62">
        <v>0</v>
      </c>
      <c r="L23" s="31">
        <f t="shared" si="0"/>
        <v>151</v>
      </c>
      <c r="M23" s="32">
        <f t="shared" si="1"/>
        <v>1</v>
      </c>
    </row>
    <row r="24" spans="2:16" ht="14.25" customHeight="1">
      <c r="B24" s="61" t="s">
        <v>47</v>
      </c>
      <c r="C24" s="46">
        <v>50</v>
      </c>
      <c r="D24" s="62">
        <v>0</v>
      </c>
      <c r="E24" s="63"/>
      <c r="F24" s="63">
        <v>0</v>
      </c>
      <c r="G24" s="64"/>
      <c r="H24" s="46">
        <v>51</v>
      </c>
      <c r="I24" s="46">
        <v>0</v>
      </c>
      <c r="J24" s="46">
        <v>46</v>
      </c>
      <c r="K24" s="62">
        <v>0</v>
      </c>
      <c r="L24" s="31">
        <f t="shared" si="0"/>
        <v>97</v>
      </c>
      <c r="M24" s="32">
        <f t="shared" si="1"/>
        <v>0</v>
      </c>
    </row>
    <row r="25" spans="2:16" ht="14.25" customHeight="1">
      <c r="B25" s="61" t="s">
        <v>48</v>
      </c>
      <c r="C25" s="46">
        <v>145</v>
      </c>
      <c r="D25" s="62">
        <v>1</v>
      </c>
      <c r="E25" s="63"/>
      <c r="F25" s="63">
        <v>0</v>
      </c>
      <c r="G25" s="64"/>
      <c r="H25" s="46">
        <v>93</v>
      </c>
      <c r="I25" s="46">
        <v>0</v>
      </c>
      <c r="J25" s="46">
        <v>108</v>
      </c>
      <c r="K25" s="62">
        <v>1</v>
      </c>
      <c r="L25" s="31">
        <f t="shared" si="0"/>
        <v>201</v>
      </c>
      <c r="M25" s="32">
        <f t="shared" si="1"/>
        <v>1</v>
      </c>
    </row>
    <row r="26" spans="2:16" ht="14.25" customHeight="1">
      <c r="B26" s="61" t="s">
        <v>49</v>
      </c>
      <c r="C26" s="46">
        <v>21</v>
      </c>
      <c r="D26" s="62">
        <v>0</v>
      </c>
      <c r="E26" s="63"/>
      <c r="F26" s="63">
        <v>0</v>
      </c>
      <c r="G26" s="64"/>
      <c r="H26" s="46">
        <v>21</v>
      </c>
      <c r="I26" s="46">
        <v>0</v>
      </c>
      <c r="J26" s="46">
        <v>19</v>
      </c>
      <c r="K26" s="62">
        <v>0</v>
      </c>
      <c r="L26" s="31">
        <f t="shared" si="0"/>
        <v>40</v>
      </c>
      <c r="M26" s="32">
        <f t="shared" si="1"/>
        <v>0</v>
      </c>
    </row>
    <row r="27" spans="2:16" ht="14.25" customHeight="1">
      <c r="B27" s="61" t="s">
        <v>50</v>
      </c>
      <c r="C27" s="46">
        <v>4</v>
      </c>
      <c r="D27" s="62">
        <v>0</v>
      </c>
      <c r="E27" s="63"/>
      <c r="F27" s="63">
        <v>0</v>
      </c>
      <c r="G27" s="64"/>
      <c r="H27" s="46">
        <v>3</v>
      </c>
      <c r="I27" s="46">
        <v>0</v>
      </c>
      <c r="J27" s="46">
        <v>3</v>
      </c>
      <c r="K27" s="62">
        <v>0</v>
      </c>
      <c r="L27" s="31">
        <f t="shared" si="0"/>
        <v>6</v>
      </c>
      <c r="M27" s="32">
        <f t="shared" si="1"/>
        <v>0</v>
      </c>
    </row>
    <row r="28" spans="2:16" ht="14.25" customHeight="1">
      <c r="B28" s="61" t="s">
        <v>51</v>
      </c>
      <c r="C28" s="46">
        <v>32</v>
      </c>
      <c r="D28" s="62">
        <v>0</v>
      </c>
      <c r="E28" s="63"/>
      <c r="F28" s="63"/>
      <c r="G28" s="64"/>
      <c r="H28" s="46">
        <v>32</v>
      </c>
      <c r="I28" s="46">
        <v>0</v>
      </c>
      <c r="J28" s="46">
        <v>28</v>
      </c>
      <c r="K28" s="62">
        <v>0</v>
      </c>
      <c r="L28" s="31">
        <f t="shared" si="0"/>
        <v>60</v>
      </c>
      <c r="M28" s="32">
        <f t="shared" si="1"/>
        <v>0</v>
      </c>
    </row>
    <row r="29" spans="2:16" ht="14.25" customHeight="1">
      <c r="B29" s="61" t="s">
        <v>52</v>
      </c>
      <c r="C29" s="46">
        <v>44</v>
      </c>
      <c r="D29" s="62">
        <v>4</v>
      </c>
      <c r="E29" s="63"/>
      <c r="F29" s="63">
        <v>0</v>
      </c>
      <c r="G29" s="64"/>
      <c r="H29" s="46">
        <v>47</v>
      </c>
      <c r="I29" s="46">
        <v>4</v>
      </c>
      <c r="J29" s="46">
        <v>44</v>
      </c>
      <c r="K29" s="62">
        <v>0</v>
      </c>
      <c r="L29" s="31">
        <f t="shared" si="0"/>
        <v>91</v>
      </c>
      <c r="M29" s="32">
        <f t="shared" si="1"/>
        <v>4</v>
      </c>
    </row>
    <row r="30" spans="2:16" ht="14.25" customHeight="1">
      <c r="B30" s="61" t="s">
        <v>53</v>
      </c>
      <c r="C30" s="46">
        <v>95</v>
      </c>
      <c r="D30" s="62">
        <v>0</v>
      </c>
      <c r="E30" s="63"/>
      <c r="F30" s="63">
        <v>0</v>
      </c>
      <c r="G30" s="64"/>
      <c r="H30" s="46">
        <v>78</v>
      </c>
      <c r="I30" s="46">
        <v>0</v>
      </c>
      <c r="J30" s="46">
        <v>101</v>
      </c>
      <c r="K30" s="62">
        <v>0</v>
      </c>
      <c r="L30" s="31">
        <f t="shared" si="0"/>
        <v>179</v>
      </c>
      <c r="M30" s="32">
        <f t="shared" si="1"/>
        <v>0</v>
      </c>
    </row>
    <row r="31" spans="2:16" ht="14.25" customHeight="1">
      <c r="B31" s="61" t="s">
        <v>54</v>
      </c>
      <c r="C31" s="46">
        <v>126</v>
      </c>
      <c r="D31" s="62">
        <v>3</v>
      </c>
      <c r="E31" s="63"/>
      <c r="F31" s="63">
        <v>0</v>
      </c>
      <c r="G31" s="64"/>
      <c r="H31" s="46">
        <v>108</v>
      </c>
      <c r="I31" s="46">
        <v>2</v>
      </c>
      <c r="J31" s="46">
        <v>115</v>
      </c>
      <c r="K31" s="62">
        <v>3</v>
      </c>
      <c r="L31" s="31">
        <f t="shared" si="0"/>
        <v>223</v>
      </c>
      <c r="M31" s="32">
        <f t="shared" si="1"/>
        <v>5</v>
      </c>
    </row>
    <row r="32" spans="2:16" ht="14.25" customHeight="1">
      <c r="B32" s="61" t="s">
        <v>55</v>
      </c>
      <c r="C32" s="46">
        <v>15</v>
      </c>
      <c r="D32" s="62">
        <v>0</v>
      </c>
      <c r="E32" s="63"/>
      <c r="F32" s="63">
        <v>0</v>
      </c>
      <c r="G32" s="64"/>
      <c r="H32" s="46">
        <v>12</v>
      </c>
      <c r="I32" s="46">
        <v>0</v>
      </c>
      <c r="J32" s="46">
        <v>12</v>
      </c>
      <c r="K32" s="62">
        <v>0</v>
      </c>
      <c r="L32" s="31">
        <f t="shared" si="0"/>
        <v>24</v>
      </c>
      <c r="M32" s="32">
        <f t="shared" si="1"/>
        <v>0</v>
      </c>
    </row>
    <row r="33" spans="2:13" ht="14.25" customHeight="1">
      <c r="B33" s="61" t="s">
        <v>56</v>
      </c>
      <c r="C33" s="46">
        <v>4</v>
      </c>
      <c r="D33" s="62">
        <v>0</v>
      </c>
      <c r="E33" s="63"/>
      <c r="F33" s="63">
        <v>0</v>
      </c>
      <c r="G33" s="64"/>
      <c r="H33" s="46">
        <v>3</v>
      </c>
      <c r="I33" s="46">
        <v>0</v>
      </c>
      <c r="J33" s="46">
        <v>4</v>
      </c>
      <c r="K33" s="62">
        <v>0</v>
      </c>
      <c r="L33" s="31">
        <f t="shared" si="0"/>
        <v>7</v>
      </c>
      <c r="M33" s="32">
        <f t="shared" si="1"/>
        <v>0</v>
      </c>
    </row>
    <row r="34" spans="2:13" ht="14.25" customHeight="1">
      <c r="B34" s="61" t="s">
        <v>57</v>
      </c>
      <c r="C34" s="46">
        <v>144</v>
      </c>
      <c r="D34" s="62">
        <v>0</v>
      </c>
      <c r="E34" s="63"/>
      <c r="F34" s="63">
        <v>0</v>
      </c>
      <c r="G34" s="64"/>
      <c r="H34" s="46">
        <v>146</v>
      </c>
      <c r="I34" s="46">
        <v>0</v>
      </c>
      <c r="J34" s="46">
        <v>168</v>
      </c>
      <c r="K34" s="62">
        <v>0</v>
      </c>
      <c r="L34" s="31">
        <f t="shared" si="0"/>
        <v>314</v>
      </c>
      <c r="M34" s="32">
        <f t="shared" si="1"/>
        <v>0</v>
      </c>
    </row>
    <row r="35" spans="2:13" ht="14.25" customHeight="1">
      <c r="B35" s="61" t="s">
        <v>58</v>
      </c>
      <c r="C35" s="46">
        <v>98</v>
      </c>
      <c r="D35" s="62">
        <v>0</v>
      </c>
      <c r="E35" s="63"/>
      <c r="F35" s="63">
        <v>0</v>
      </c>
      <c r="G35" s="64"/>
      <c r="H35" s="46">
        <v>84</v>
      </c>
      <c r="I35" s="46">
        <v>0</v>
      </c>
      <c r="J35" s="46">
        <v>93</v>
      </c>
      <c r="K35" s="62">
        <v>0</v>
      </c>
      <c r="L35" s="31">
        <f t="shared" si="0"/>
        <v>177</v>
      </c>
      <c r="M35" s="32">
        <f t="shared" si="1"/>
        <v>0</v>
      </c>
    </row>
    <row r="36" spans="2:13" ht="14.25" customHeight="1">
      <c r="B36" s="61" t="s">
        <v>59</v>
      </c>
      <c r="C36" s="46">
        <v>81</v>
      </c>
      <c r="D36" s="62">
        <v>0</v>
      </c>
      <c r="E36" s="63"/>
      <c r="F36" s="63">
        <v>0</v>
      </c>
      <c r="G36" s="64"/>
      <c r="H36" s="46">
        <v>81</v>
      </c>
      <c r="I36" s="46">
        <v>0</v>
      </c>
      <c r="J36" s="46">
        <v>89</v>
      </c>
      <c r="K36" s="62">
        <v>0</v>
      </c>
      <c r="L36" s="31">
        <f t="shared" si="0"/>
        <v>170</v>
      </c>
      <c r="M36" s="32">
        <f t="shared" si="1"/>
        <v>0</v>
      </c>
    </row>
    <row r="37" spans="2:13" ht="14.25" customHeight="1">
      <c r="B37" s="61" t="s">
        <v>60</v>
      </c>
      <c r="C37" s="46">
        <v>201</v>
      </c>
      <c r="D37" s="62">
        <v>2</v>
      </c>
      <c r="E37" s="63"/>
      <c r="F37" s="63">
        <v>0</v>
      </c>
      <c r="G37" s="64"/>
      <c r="H37" s="46">
        <v>129</v>
      </c>
      <c r="I37" s="46">
        <v>1</v>
      </c>
      <c r="J37" s="46">
        <v>179</v>
      </c>
      <c r="K37" s="62">
        <v>1</v>
      </c>
      <c r="L37" s="31">
        <f t="shared" ref="L37:L68" si="2">H37+J37</f>
        <v>308</v>
      </c>
      <c r="M37" s="32">
        <f t="shared" ref="M37:M68" si="3">I37+K37</f>
        <v>2</v>
      </c>
    </row>
    <row r="38" spans="2:13" ht="14.25" customHeight="1">
      <c r="B38" s="61" t="s">
        <v>61</v>
      </c>
      <c r="C38" s="46">
        <v>169</v>
      </c>
      <c r="D38" s="62">
        <v>1</v>
      </c>
      <c r="E38" s="63"/>
      <c r="F38" s="63">
        <v>0</v>
      </c>
      <c r="G38" s="64"/>
      <c r="H38" s="46">
        <v>138</v>
      </c>
      <c r="I38" s="46">
        <v>0</v>
      </c>
      <c r="J38" s="46">
        <v>165</v>
      </c>
      <c r="K38" s="62">
        <v>1</v>
      </c>
      <c r="L38" s="31">
        <f t="shared" si="2"/>
        <v>303</v>
      </c>
      <c r="M38" s="32">
        <f t="shared" si="3"/>
        <v>1</v>
      </c>
    </row>
    <row r="39" spans="2:13" ht="14.25" customHeight="1">
      <c r="B39" s="61" t="s">
        <v>62</v>
      </c>
      <c r="C39" s="46">
        <v>597</v>
      </c>
      <c r="D39" s="62">
        <v>2</v>
      </c>
      <c r="E39" s="63"/>
      <c r="F39" s="63">
        <v>1</v>
      </c>
      <c r="G39" s="64"/>
      <c r="H39" s="46">
        <v>462</v>
      </c>
      <c r="I39" s="46">
        <v>1</v>
      </c>
      <c r="J39" s="46">
        <v>576</v>
      </c>
      <c r="K39" s="62">
        <v>1</v>
      </c>
      <c r="L39" s="31">
        <f t="shared" si="2"/>
        <v>1038</v>
      </c>
      <c r="M39" s="32">
        <f t="shared" si="3"/>
        <v>2</v>
      </c>
    </row>
    <row r="40" spans="2:13" ht="14.25" customHeight="1">
      <c r="B40" s="61" t="s">
        <v>63</v>
      </c>
      <c r="C40" s="46">
        <v>6</v>
      </c>
      <c r="D40" s="62">
        <v>0</v>
      </c>
      <c r="E40" s="63"/>
      <c r="F40" s="63">
        <v>0</v>
      </c>
      <c r="G40" s="64"/>
      <c r="H40" s="46">
        <v>11</v>
      </c>
      <c r="I40" s="46">
        <v>0</v>
      </c>
      <c r="J40" s="46">
        <v>8</v>
      </c>
      <c r="K40" s="62">
        <v>0</v>
      </c>
      <c r="L40" s="31">
        <f t="shared" si="2"/>
        <v>19</v>
      </c>
      <c r="M40" s="32">
        <f t="shared" si="3"/>
        <v>0</v>
      </c>
    </row>
    <row r="41" spans="2:13" ht="14.25" customHeight="1">
      <c r="B41" s="61" t="s">
        <v>64</v>
      </c>
      <c r="C41" s="46">
        <v>7</v>
      </c>
      <c r="D41" s="62">
        <v>0</v>
      </c>
      <c r="E41" s="63"/>
      <c r="F41" s="63">
        <v>0</v>
      </c>
      <c r="G41" s="64"/>
      <c r="H41" s="46">
        <v>3</v>
      </c>
      <c r="I41" s="46">
        <v>0</v>
      </c>
      <c r="J41" s="46">
        <v>7</v>
      </c>
      <c r="K41" s="62">
        <v>0</v>
      </c>
      <c r="L41" s="31">
        <f t="shared" si="2"/>
        <v>10</v>
      </c>
      <c r="M41" s="32">
        <f t="shared" si="3"/>
        <v>0</v>
      </c>
    </row>
    <row r="42" spans="2:13" ht="14.25" customHeight="1">
      <c r="B42" s="61" t="s">
        <v>65</v>
      </c>
      <c r="C42" s="46">
        <v>18</v>
      </c>
      <c r="D42" s="62">
        <v>0</v>
      </c>
      <c r="E42" s="63"/>
      <c r="F42" s="63">
        <v>0</v>
      </c>
      <c r="G42" s="64"/>
      <c r="H42" s="46">
        <v>21</v>
      </c>
      <c r="I42" s="46">
        <v>0</v>
      </c>
      <c r="J42" s="46">
        <v>24</v>
      </c>
      <c r="K42" s="62">
        <v>0</v>
      </c>
      <c r="L42" s="31">
        <f t="shared" si="2"/>
        <v>45</v>
      </c>
      <c r="M42" s="32">
        <f t="shared" si="3"/>
        <v>0</v>
      </c>
    </row>
    <row r="43" spans="2:13" ht="14.25" customHeight="1">
      <c r="B43" s="61" t="s">
        <v>66</v>
      </c>
      <c r="C43" s="46">
        <v>45</v>
      </c>
      <c r="D43" s="62">
        <v>0</v>
      </c>
      <c r="E43" s="63"/>
      <c r="F43" s="63">
        <v>0</v>
      </c>
      <c r="G43" s="64"/>
      <c r="H43" s="46">
        <v>49</v>
      </c>
      <c r="I43" s="46">
        <v>0</v>
      </c>
      <c r="J43" s="46">
        <v>44</v>
      </c>
      <c r="K43" s="62">
        <v>0</v>
      </c>
      <c r="L43" s="31">
        <f t="shared" si="2"/>
        <v>93</v>
      </c>
      <c r="M43" s="32">
        <f t="shared" si="3"/>
        <v>0</v>
      </c>
    </row>
    <row r="44" spans="2:13" ht="14.25" customHeight="1">
      <c r="B44" s="61" t="s">
        <v>67</v>
      </c>
      <c r="C44" s="46">
        <v>30</v>
      </c>
      <c r="D44" s="62">
        <v>0</v>
      </c>
      <c r="E44" s="63"/>
      <c r="F44" s="63">
        <v>0</v>
      </c>
      <c r="G44" s="64"/>
      <c r="H44" s="46">
        <v>36</v>
      </c>
      <c r="I44" s="46">
        <v>0</v>
      </c>
      <c r="J44" s="46">
        <v>33</v>
      </c>
      <c r="K44" s="62">
        <v>0</v>
      </c>
      <c r="L44" s="31">
        <f t="shared" si="2"/>
        <v>69</v>
      </c>
      <c r="M44" s="32">
        <f t="shared" si="3"/>
        <v>0</v>
      </c>
    </row>
    <row r="45" spans="2:13" ht="14.25" customHeight="1">
      <c r="B45" s="61" t="s">
        <v>68</v>
      </c>
      <c r="C45" s="46">
        <v>37</v>
      </c>
      <c r="D45" s="62">
        <v>0</v>
      </c>
      <c r="E45" s="63"/>
      <c r="F45" s="63">
        <v>0</v>
      </c>
      <c r="G45" s="64"/>
      <c r="H45" s="46">
        <v>45</v>
      </c>
      <c r="I45" s="46">
        <v>0</v>
      </c>
      <c r="J45" s="46">
        <v>45</v>
      </c>
      <c r="K45" s="62">
        <v>0</v>
      </c>
      <c r="L45" s="31">
        <f t="shared" si="2"/>
        <v>90</v>
      </c>
      <c r="M45" s="32">
        <f t="shared" si="3"/>
        <v>0</v>
      </c>
    </row>
    <row r="46" spans="2:13" ht="14.25" customHeight="1">
      <c r="B46" s="61" t="s">
        <v>69</v>
      </c>
      <c r="C46" s="46">
        <v>18</v>
      </c>
      <c r="D46" s="62">
        <v>0</v>
      </c>
      <c r="E46" s="63"/>
      <c r="F46" s="63">
        <v>0</v>
      </c>
      <c r="G46" s="64"/>
      <c r="H46" s="46">
        <v>18</v>
      </c>
      <c r="I46" s="46">
        <v>0</v>
      </c>
      <c r="J46" s="46">
        <v>16</v>
      </c>
      <c r="K46" s="62">
        <v>0</v>
      </c>
      <c r="L46" s="31">
        <f t="shared" si="2"/>
        <v>34</v>
      </c>
      <c r="M46" s="32">
        <f t="shared" si="3"/>
        <v>0</v>
      </c>
    </row>
    <row r="47" spans="2:13" ht="14.25" customHeight="1">
      <c r="B47" s="61" t="s">
        <v>70</v>
      </c>
      <c r="C47" s="46">
        <v>18</v>
      </c>
      <c r="D47" s="62">
        <v>0</v>
      </c>
      <c r="E47" s="63"/>
      <c r="F47" s="63">
        <v>0</v>
      </c>
      <c r="G47" s="64"/>
      <c r="H47" s="46">
        <v>14</v>
      </c>
      <c r="I47" s="46">
        <v>0</v>
      </c>
      <c r="J47" s="46">
        <v>16</v>
      </c>
      <c r="K47" s="62">
        <v>0</v>
      </c>
      <c r="L47" s="31">
        <f t="shared" si="2"/>
        <v>30</v>
      </c>
      <c r="M47" s="32">
        <f t="shared" si="3"/>
        <v>0</v>
      </c>
    </row>
    <row r="48" spans="2:13" ht="14.25" customHeight="1">
      <c r="B48" s="61" t="s">
        <v>71</v>
      </c>
      <c r="C48" s="46">
        <v>41</v>
      </c>
      <c r="D48" s="62">
        <v>0</v>
      </c>
      <c r="E48" s="63"/>
      <c r="F48" s="63">
        <v>0</v>
      </c>
      <c r="G48" s="64"/>
      <c r="H48" s="46">
        <v>36</v>
      </c>
      <c r="I48" s="46">
        <v>0</v>
      </c>
      <c r="J48" s="46">
        <v>37</v>
      </c>
      <c r="K48" s="62">
        <v>0</v>
      </c>
      <c r="L48" s="31">
        <f t="shared" si="2"/>
        <v>73</v>
      </c>
      <c r="M48" s="32">
        <f t="shared" si="3"/>
        <v>0</v>
      </c>
    </row>
    <row r="49" spans="2:18" ht="14.25" customHeight="1">
      <c r="B49" s="61" t="s">
        <v>72</v>
      </c>
      <c r="C49" s="46">
        <v>7</v>
      </c>
      <c r="D49" s="62">
        <v>0</v>
      </c>
      <c r="E49" s="63"/>
      <c r="F49" s="63">
        <v>0</v>
      </c>
      <c r="G49" s="64"/>
      <c r="H49" s="46">
        <v>10</v>
      </c>
      <c r="I49" s="46">
        <v>0</v>
      </c>
      <c r="J49" s="46">
        <v>8</v>
      </c>
      <c r="K49" s="62">
        <v>0</v>
      </c>
      <c r="L49" s="31">
        <f t="shared" si="2"/>
        <v>18</v>
      </c>
      <c r="M49" s="32">
        <f t="shared" si="3"/>
        <v>0</v>
      </c>
    </row>
    <row r="50" spans="2:18" ht="14.25" customHeight="1">
      <c r="B50" s="61" t="s">
        <v>73</v>
      </c>
      <c r="C50" s="46">
        <v>3</v>
      </c>
      <c r="D50" s="62">
        <v>0</v>
      </c>
      <c r="E50" s="63"/>
      <c r="F50" s="63">
        <v>0</v>
      </c>
      <c r="G50" s="64"/>
      <c r="H50" s="46">
        <v>2</v>
      </c>
      <c r="I50" s="46">
        <v>0</v>
      </c>
      <c r="J50" s="46">
        <v>3</v>
      </c>
      <c r="K50" s="62">
        <v>0</v>
      </c>
      <c r="L50" s="31">
        <f t="shared" si="2"/>
        <v>5</v>
      </c>
      <c r="M50" s="32">
        <f t="shared" si="3"/>
        <v>0</v>
      </c>
    </row>
    <row r="51" spans="2:18" ht="14.25" customHeight="1">
      <c r="B51" s="61" t="s">
        <v>74</v>
      </c>
      <c r="C51" s="46">
        <v>600</v>
      </c>
      <c r="D51" s="62">
        <v>7</v>
      </c>
      <c r="E51" s="63"/>
      <c r="F51" s="63">
        <v>0</v>
      </c>
      <c r="G51" s="64"/>
      <c r="H51" s="46">
        <v>524</v>
      </c>
      <c r="I51" s="46">
        <v>3</v>
      </c>
      <c r="J51" s="46">
        <v>584</v>
      </c>
      <c r="K51" s="62">
        <v>5</v>
      </c>
      <c r="L51" s="31">
        <f t="shared" si="2"/>
        <v>1108</v>
      </c>
      <c r="M51" s="32">
        <f t="shared" si="3"/>
        <v>8</v>
      </c>
    </row>
    <row r="52" spans="2:18" ht="14.25" customHeight="1">
      <c r="B52" s="61" t="s">
        <v>75</v>
      </c>
      <c r="C52" s="46">
        <v>242</v>
      </c>
      <c r="D52" s="62">
        <v>0</v>
      </c>
      <c r="E52" s="63"/>
      <c r="F52" s="63">
        <v>0</v>
      </c>
      <c r="G52" s="64"/>
      <c r="H52" s="46">
        <v>220</v>
      </c>
      <c r="I52" s="46">
        <v>0</v>
      </c>
      <c r="J52" s="46">
        <v>276</v>
      </c>
      <c r="K52" s="62">
        <v>0</v>
      </c>
      <c r="L52" s="31">
        <f t="shared" si="2"/>
        <v>496</v>
      </c>
      <c r="M52" s="32">
        <f t="shared" si="3"/>
        <v>0</v>
      </c>
    </row>
    <row r="53" spans="2:18" ht="14.25" customHeight="1">
      <c r="B53" s="61" t="s">
        <v>76</v>
      </c>
      <c r="C53" s="46">
        <v>521</v>
      </c>
      <c r="D53" s="62">
        <v>10</v>
      </c>
      <c r="E53" s="63"/>
      <c r="F53" s="63">
        <v>0</v>
      </c>
      <c r="G53" s="64"/>
      <c r="H53" s="46">
        <v>454</v>
      </c>
      <c r="I53" s="46">
        <v>1</v>
      </c>
      <c r="J53" s="46">
        <v>540</v>
      </c>
      <c r="K53" s="62">
        <v>9</v>
      </c>
      <c r="L53" s="31">
        <f t="shared" si="2"/>
        <v>994</v>
      </c>
      <c r="M53" s="32">
        <f t="shared" si="3"/>
        <v>10</v>
      </c>
    </row>
    <row r="54" spans="2:18" ht="14.25" customHeight="1">
      <c r="B54" s="61" t="s">
        <v>77</v>
      </c>
      <c r="C54" s="46">
        <v>34</v>
      </c>
      <c r="D54" s="62">
        <v>0</v>
      </c>
      <c r="E54" s="63"/>
      <c r="F54" s="63">
        <v>0</v>
      </c>
      <c r="G54" s="64"/>
      <c r="H54" s="46">
        <v>36</v>
      </c>
      <c r="I54" s="46">
        <v>0</v>
      </c>
      <c r="J54" s="46">
        <v>35</v>
      </c>
      <c r="K54" s="62">
        <v>0</v>
      </c>
      <c r="L54" s="31">
        <f t="shared" si="2"/>
        <v>71</v>
      </c>
      <c r="M54" s="32">
        <f t="shared" si="3"/>
        <v>0</v>
      </c>
    </row>
    <row r="55" spans="2:18" ht="14.25" customHeight="1">
      <c r="B55" s="61" t="s">
        <v>78</v>
      </c>
      <c r="C55" s="46">
        <v>468</v>
      </c>
      <c r="D55" s="62">
        <v>2</v>
      </c>
      <c r="E55" s="63"/>
      <c r="F55" s="63">
        <v>1</v>
      </c>
      <c r="G55" s="64"/>
      <c r="H55" s="46">
        <v>417</v>
      </c>
      <c r="I55" s="46">
        <v>1</v>
      </c>
      <c r="J55" s="46">
        <v>448</v>
      </c>
      <c r="K55" s="62">
        <v>1</v>
      </c>
      <c r="L55" s="31">
        <f t="shared" si="2"/>
        <v>865</v>
      </c>
      <c r="M55" s="32">
        <f t="shared" si="3"/>
        <v>2</v>
      </c>
    </row>
    <row r="56" spans="2:18" ht="14.25" customHeight="1">
      <c r="B56" s="61" t="s">
        <v>79</v>
      </c>
      <c r="C56" s="46">
        <v>44</v>
      </c>
      <c r="D56" s="62">
        <v>0</v>
      </c>
      <c r="E56" s="63"/>
      <c r="F56" s="63">
        <v>0</v>
      </c>
      <c r="G56" s="64"/>
      <c r="H56" s="46">
        <v>47</v>
      </c>
      <c r="I56" s="46">
        <v>0</v>
      </c>
      <c r="J56" s="46">
        <v>44</v>
      </c>
      <c r="K56" s="62">
        <v>0</v>
      </c>
      <c r="L56" s="31">
        <f t="shared" si="2"/>
        <v>91</v>
      </c>
      <c r="M56" s="32">
        <f t="shared" si="3"/>
        <v>0</v>
      </c>
    </row>
    <row r="57" spans="2:18" ht="14.25" customHeight="1">
      <c r="B57" s="61" t="s">
        <v>80</v>
      </c>
      <c r="C57" s="46">
        <v>131</v>
      </c>
      <c r="D57" s="62">
        <v>0</v>
      </c>
      <c r="E57" s="63"/>
      <c r="F57" s="63">
        <v>0</v>
      </c>
      <c r="G57" s="64"/>
      <c r="H57" s="46">
        <v>116</v>
      </c>
      <c r="I57" s="46">
        <v>0</v>
      </c>
      <c r="J57" s="46">
        <v>132</v>
      </c>
      <c r="K57" s="62">
        <v>0</v>
      </c>
      <c r="L57" s="31">
        <f t="shared" si="2"/>
        <v>248</v>
      </c>
      <c r="M57" s="32">
        <f t="shared" si="3"/>
        <v>0</v>
      </c>
    </row>
    <row r="58" spans="2:18" ht="14.25" customHeight="1">
      <c r="B58" s="61" t="s">
        <v>81</v>
      </c>
      <c r="C58" s="46">
        <v>7</v>
      </c>
      <c r="D58" s="62">
        <v>0</v>
      </c>
      <c r="E58" s="63"/>
      <c r="F58" s="63">
        <v>0</v>
      </c>
      <c r="G58" s="64"/>
      <c r="H58" s="46">
        <v>7</v>
      </c>
      <c r="I58" s="46">
        <v>0</v>
      </c>
      <c r="J58" s="46">
        <v>6</v>
      </c>
      <c r="K58" s="62">
        <v>0</v>
      </c>
      <c r="L58" s="31">
        <f t="shared" si="2"/>
        <v>13</v>
      </c>
      <c r="M58" s="32">
        <f t="shared" si="3"/>
        <v>0</v>
      </c>
    </row>
    <row r="59" spans="2:18" ht="14.25" customHeight="1">
      <c r="B59" s="61" t="s">
        <v>82</v>
      </c>
      <c r="C59" s="46">
        <v>37</v>
      </c>
      <c r="D59" s="62">
        <v>0</v>
      </c>
      <c r="E59" s="63"/>
      <c r="F59" s="63">
        <v>0</v>
      </c>
      <c r="G59" s="64"/>
      <c r="H59" s="46">
        <v>36</v>
      </c>
      <c r="I59" s="46">
        <v>0</v>
      </c>
      <c r="J59" s="46">
        <v>38</v>
      </c>
      <c r="K59" s="62">
        <v>0</v>
      </c>
      <c r="L59" s="31">
        <f t="shared" si="2"/>
        <v>74</v>
      </c>
      <c r="M59" s="32">
        <f t="shared" si="3"/>
        <v>0</v>
      </c>
    </row>
    <row r="60" spans="2:18" ht="14.25" customHeight="1">
      <c r="B60" s="61" t="s">
        <v>83</v>
      </c>
      <c r="C60" s="46">
        <v>23</v>
      </c>
      <c r="D60" s="62">
        <v>1</v>
      </c>
      <c r="E60" s="63"/>
      <c r="F60" s="63">
        <v>1</v>
      </c>
      <c r="G60" s="64"/>
      <c r="H60" s="46">
        <v>21</v>
      </c>
      <c r="I60" s="46">
        <v>0</v>
      </c>
      <c r="J60" s="46">
        <v>25</v>
      </c>
      <c r="K60" s="62">
        <v>1</v>
      </c>
      <c r="L60" s="31">
        <f t="shared" si="2"/>
        <v>46</v>
      </c>
      <c r="M60" s="32">
        <f t="shared" si="3"/>
        <v>1</v>
      </c>
    </row>
    <row r="61" spans="2:18" ht="14.25" customHeight="1">
      <c r="B61" s="61" t="s">
        <v>84</v>
      </c>
      <c r="C61" s="46">
        <v>224</v>
      </c>
      <c r="D61" s="62">
        <v>8</v>
      </c>
      <c r="E61" s="63"/>
      <c r="F61" s="63">
        <v>0</v>
      </c>
      <c r="G61" s="64"/>
      <c r="H61" s="46">
        <v>176</v>
      </c>
      <c r="I61" s="46">
        <v>0</v>
      </c>
      <c r="J61" s="46">
        <v>223</v>
      </c>
      <c r="K61" s="62">
        <v>8</v>
      </c>
      <c r="L61" s="31">
        <f t="shared" si="2"/>
        <v>399</v>
      </c>
      <c r="M61" s="32">
        <f t="shared" si="3"/>
        <v>8</v>
      </c>
    </row>
    <row r="62" spans="2:18" ht="14.25" customHeight="1">
      <c r="B62" s="61" t="s">
        <v>85</v>
      </c>
      <c r="C62" s="46">
        <v>82</v>
      </c>
      <c r="D62" s="62">
        <v>0</v>
      </c>
      <c r="E62" s="63"/>
      <c r="F62" s="63">
        <v>0</v>
      </c>
      <c r="G62" s="64"/>
      <c r="H62" s="46">
        <v>76</v>
      </c>
      <c r="I62" s="46">
        <v>0</v>
      </c>
      <c r="J62" s="46">
        <v>76</v>
      </c>
      <c r="K62" s="62">
        <v>0</v>
      </c>
      <c r="L62" s="31">
        <f t="shared" si="2"/>
        <v>152</v>
      </c>
      <c r="M62" s="32">
        <f t="shared" si="3"/>
        <v>0</v>
      </c>
    </row>
    <row r="63" spans="2:18" ht="14.25" customHeight="1">
      <c r="B63" s="61" t="s">
        <v>86</v>
      </c>
      <c r="C63" s="46">
        <v>19</v>
      </c>
      <c r="D63" s="62">
        <v>3</v>
      </c>
      <c r="E63" s="63"/>
      <c r="F63" s="63">
        <v>0</v>
      </c>
      <c r="G63" s="64"/>
      <c r="H63" s="46">
        <v>13</v>
      </c>
      <c r="I63" s="46">
        <v>3</v>
      </c>
      <c r="J63" s="46">
        <v>22</v>
      </c>
      <c r="K63" s="62">
        <v>0</v>
      </c>
      <c r="L63" s="31">
        <f t="shared" si="2"/>
        <v>35</v>
      </c>
      <c r="M63" s="32">
        <f t="shared" si="3"/>
        <v>3</v>
      </c>
      <c r="P63" s="47"/>
      <c r="R63" s="47"/>
    </row>
    <row r="64" spans="2:18" ht="14.25" customHeight="1">
      <c r="B64" s="61" t="s">
        <v>87</v>
      </c>
      <c r="C64" s="46">
        <v>17</v>
      </c>
      <c r="D64" s="62">
        <v>0</v>
      </c>
      <c r="E64" s="63"/>
      <c r="F64" s="63">
        <v>0</v>
      </c>
      <c r="G64" s="64"/>
      <c r="H64" s="46">
        <v>13</v>
      </c>
      <c r="I64" s="46">
        <v>0</v>
      </c>
      <c r="J64" s="46">
        <v>19</v>
      </c>
      <c r="K64" s="62">
        <v>0</v>
      </c>
      <c r="L64" s="31">
        <f t="shared" si="2"/>
        <v>32</v>
      </c>
      <c r="M64" s="32">
        <f t="shared" si="3"/>
        <v>0</v>
      </c>
      <c r="P64" s="47"/>
      <c r="R64" s="47"/>
    </row>
    <row r="65" spans="2:18" ht="14.25" customHeight="1">
      <c r="B65" s="61" t="s">
        <v>88</v>
      </c>
      <c r="C65" s="46">
        <v>23</v>
      </c>
      <c r="D65" s="62">
        <v>0</v>
      </c>
      <c r="E65" s="63"/>
      <c r="F65" s="63">
        <v>0</v>
      </c>
      <c r="G65" s="64"/>
      <c r="H65" s="46">
        <v>16</v>
      </c>
      <c r="I65" s="46">
        <v>0</v>
      </c>
      <c r="J65" s="46">
        <v>24</v>
      </c>
      <c r="K65" s="62">
        <v>0</v>
      </c>
      <c r="L65" s="31">
        <f t="shared" si="2"/>
        <v>40</v>
      </c>
      <c r="M65" s="32">
        <f t="shared" si="3"/>
        <v>0</v>
      </c>
    </row>
    <row r="66" spans="2:18" ht="14.25" customHeight="1">
      <c r="B66" s="65" t="s">
        <v>89</v>
      </c>
      <c r="C66" s="46">
        <v>142</v>
      </c>
      <c r="D66" s="62">
        <v>0</v>
      </c>
      <c r="E66" s="63"/>
      <c r="F66" s="63">
        <v>0</v>
      </c>
      <c r="G66" s="64"/>
      <c r="H66" s="46">
        <v>102</v>
      </c>
      <c r="I66" s="46">
        <v>0</v>
      </c>
      <c r="J66" s="46">
        <v>122</v>
      </c>
      <c r="K66" s="62">
        <v>0</v>
      </c>
      <c r="L66" s="31">
        <f t="shared" si="2"/>
        <v>224</v>
      </c>
      <c r="M66" s="32">
        <f t="shared" si="3"/>
        <v>0</v>
      </c>
      <c r="P66" s="47"/>
      <c r="R66" s="47"/>
    </row>
    <row r="67" spans="2:18" ht="14.25" customHeight="1">
      <c r="B67" s="65" t="s">
        <v>90</v>
      </c>
      <c r="C67" s="46">
        <v>107</v>
      </c>
      <c r="D67" s="62">
        <v>0</v>
      </c>
      <c r="E67" s="63"/>
      <c r="F67" s="63">
        <v>0</v>
      </c>
      <c r="G67" s="64"/>
      <c r="H67" s="46">
        <v>95</v>
      </c>
      <c r="I67" s="46">
        <v>0</v>
      </c>
      <c r="J67" s="46">
        <v>105</v>
      </c>
      <c r="K67" s="62">
        <v>0</v>
      </c>
      <c r="L67" s="31">
        <f t="shared" si="2"/>
        <v>200</v>
      </c>
      <c r="M67" s="32">
        <f t="shared" si="3"/>
        <v>0</v>
      </c>
    </row>
    <row r="68" spans="2:18" ht="14.25" customHeight="1">
      <c r="B68" s="66" t="s">
        <v>91</v>
      </c>
      <c r="C68" s="46">
        <v>12</v>
      </c>
      <c r="D68" s="62">
        <v>1</v>
      </c>
      <c r="E68" s="63"/>
      <c r="F68" s="63">
        <v>1</v>
      </c>
      <c r="G68" s="64"/>
      <c r="H68" s="46">
        <v>16</v>
      </c>
      <c r="I68" s="46">
        <v>0</v>
      </c>
      <c r="J68" s="46">
        <v>18</v>
      </c>
      <c r="K68" s="62">
        <v>1</v>
      </c>
      <c r="L68" s="31">
        <f t="shared" si="2"/>
        <v>34</v>
      </c>
      <c r="M68" s="32">
        <f t="shared" si="3"/>
        <v>1</v>
      </c>
    </row>
    <row r="69" spans="2:18" ht="14.25" customHeight="1">
      <c r="B69" s="66" t="s">
        <v>92</v>
      </c>
      <c r="C69" s="46">
        <v>16</v>
      </c>
      <c r="D69" s="62">
        <v>1</v>
      </c>
      <c r="E69" s="63"/>
      <c r="F69" s="63">
        <v>1</v>
      </c>
      <c r="G69" s="64"/>
      <c r="H69" s="46">
        <v>17</v>
      </c>
      <c r="I69" s="46">
        <v>0</v>
      </c>
      <c r="J69" s="46">
        <v>14</v>
      </c>
      <c r="K69" s="62">
        <v>1</v>
      </c>
      <c r="L69" s="31">
        <f t="shared" ref="L69:L74" si="4">H69+J69</f>
        <v>31</v>
      </c>
      <c r="M69" s="32">
        <f t="shared" ref="M69:M74" si="5">I69+K69</f>
        <v>1</v>
      </c>
      <c r="P69" s="47"/>
    </row>
    <row r="70" spans="2:18" ht="14.25" customHeight="1">
      <c r="B70" s="66" t="s">
        <v>93</v>
      </c>
      <c r="C70" s="46">
        <v>27</v>
      </c>
      <c r="D70" s="62">
        <v>1</v>
      </c>
      <c r="E70" s="63"/>
      <c r="F70" s="63">
        <v>1</v>
      </c>
      <c r="G70" s="64"/>
      <c r="H70" s="46">
        <v>26</v>
      </c>
      <c r="I70" s="46">
        <v>0</v>
      </c>
      <c r="J70" s="46">
        <v>19</v>
      </c>
      <c r="K70" s="62">
        <v>1</v>
      </c>
      <c r="L70" s="31">
        <f t="shared" si="4"/>
        <v>45</v>
      </c>
      <c r="M70" s="32">
        <f t="shared" si="5"/>
        <v>1</v>
      </c>
    </row>
    <row r="71" spans="2:18" ht="14.25" customHeight="1">
      <c r="B71" s="66" t="s">
        <v>94</v>
      </c>
      <c r="C71" s="46">
        <v>182</v>
      </c>
      <c r="D71" s="62">
        <v>2</v>
      </c>
      <c r="E71" s="63"/>
      <c r="F71" s="63">
        <v>1</v>
      </c>
      <c r="G71" s="64"/>
      <c r="H71" s="46">
        <v>154</v>
      </c>
      <c r="I71" s="46">
        <v>0</v>
      </c>
      <c r="J71" s="46">
        <v>178</v>
      </c>
      <c r="K71" s="62">
        <v>2</v>
      </c>
      <c r="L71" s="31">
        <f t="shared" si="4"/>
        <v>332</v>
      </c>
      <c r="M71" s="32">
        <f t="shared" si="5"/>
        <v>2</v>
      </c>
      <c r="P71" s="47"/>
      <c r="R71" s="47"/>
    </row>
    <row r="72" spans="2:18" ht="14.25" customHeight="1">
      <c r="B72" s="66" t="s">
        <v>95</v>
      </c>
      <c r="C72" s="46">
        <v>9</v>
      </c>
      <c r="D72" s="62">
        <v>0</v>
      </c>
      <c r="E72" s="63"/>
      <c r="F72" s="63">
        <v>0</v>
      </c>
      <c r="G72" s="64"/>
      <c r="H72" s="46">
        <v>9</v>
      </c>
      <c r="I72" s="46">
        <v>0</v>
      </c>
      <c r="J72" s="46">
        <v>9</v>
      </c>
      <c r="K72" s="62">
        <v>0</v>
      </c>
      <c r="L72" s="31">
        <f t="shared" si="4"/>
        <v>18</v>
      </c>
      <c r="M72" s="32">
        <f t="shared" si="5"/>
        <v>0</v>
      </c>
      <c r="P72" s="47"/>
    </row>
    <row r="73" spans="2:18" ht="14.25" customHeight="1">
      <c r="B73" s="66" t="s">
        <v>96</v>
      </c>
      <c r="C73" s="46">
        <v>30</v>
      </c>
      <c r="D73" s="62">
        <v>0</v>
      </c>
      <c r="E73" s="63"/>
      <c r="F73" s="63">
        <v>0</v>
      </c>
      <c r="G73" s="64"/>
      <c r="H73" s="46">
        <v>36</v>
      </c>
      <c r="I73" s="46">
        <v>0</v>
      </c>
      <c r="J73" s="46">
        <v>36</v>
      </c>
      <c r="K73" s="62">
        <v>0</v>
      </c>
      <c r="L73" s="31">
        <f t="shared" si="4"/>
        <v>72</v>
      </c>
      <c r="M73" s="32">
        <f t="shared" si="5"/>
        <v>0</v>
      </c>
    </row>
    <row r="74" spans="2:18" ht="14.25" customHeight="1">
      <c r="B74" s="66" t="s">
        <v>97</v>
      </c>
      <c r="C74" s="46">
        <v>15</v>
      </c>
      <c r="D74" s="62">
        <v>1</v>
      </c>
      <c r="E74" s="63"/>
      <c r="F74" s="63">
        <v>1</v>
      </c>
      <c r="G74" s="64"/>
      <c r="H74" s="46">
        <v>15</v>
      </c>
      <c r="I74" s="46">
        <v>0</v>
      </c>
      <c r="J74" s="46">
        <v>17</v>
      </c>
      <c r="K74" s="62">
        <v>2</v>
      </c>
      <c r="L74" s="31">
        <f t="shared" si="4"/>
        <v>32</v>
      </c>
      <c r="M74" s="32">
        <f t="shared" si="5"/>
        <v>2</v>
      </c>
      <c r="P74" s="47"/>
    </row>
    <row r="75" spans="2:18" ht="14.25" customHeight="1" thickBot="1">
      <c r="B75" s="74" t="s">
        <v>98</v>
      </c>
      <c r="C75" s="33">
        <f>SUM(C5:C74)</f>
        <v>10327</v>
      </c>
      <c r="D75" s="33">
        <f>SUM(D5:D74)</f>
        <v>94</v>
      </c>
      <c r="E75" s="34" t="s">
        <v>25</v>
      </c>
      <c r="F75" s="34">
        <f>SUM(F5:F74)</f>
        <v>16</v>
      </c>
      <c r="G75" s="35" t="s">
        <v>27</v>
      </c>
      <c r="H75" s="36">
        <f t="shared" ref="H75:M75" si="6">SUM(H5:H74)</f>
        <v>8747</v>
      </c>
      <c r="I75" s="36">
        <f t="shared" si="6"/>
        <v>35</v>
      </c>
      <c r="J75" s="36">
        <f t="shared" si="6"/>
        <v>10059</v>
      </c>
      <c r="K75" s="33">
        <f t="shared" si="6"/>
        <v>68</v>
      </c>
      <c r="L75" s="33">
        <f t="shared" si="6"/>
        <v>18806</v>
      </c>
      <c r="M75" s="37">
        <f t="shared" si="6"/>
        <v>103</v>
      </c>
    </row>
    <row r="76" spans="2:18" ht="14.1" customHeight="1">
      <c r="B76"/>
      <c r="C76"/>
      <c r="D76"/>
      <c r="E76"/>
      <c r="F76"/>
      <c r="G76"/>
      <c r="H76"/>
      <c r="I76"/>
      <c r="J76"/>
      <c r="K76"/>
      <c r="L76"/>
      <c r="M76"/>
    </row>
    <row r="77" spans="2:18" ht="14.1" customHeight="1">
      <c r="B77" s="75" t="s">
        <v>99</v>
      </c>
      <c r="C77" s="76">
        <f>SUM(C18,C19,C20,C66,C67)</f>
        <v>859</v>
      </c>
      <c r="D77" s="77">
        <f>SUM(D18,D19,D20,D66,D67)</f>
        <v>6</v>
      </c>
      <c r="E77" s="78" t="s">
        <v>100</v>
      </c>
      <c r="F77" s="78">
        <f>SUM(F18,F19,F20,F66,F67)</f>
        <v>1</v>
      </c>
      <c r="G77" s="79" t="s">
        <v>101</v>
      </c>
      <c r="H77" s="76">
        <f t="shared" ref="H77:M77" si="7">SUM(H18,H19,H20,H66,H67)</f>
        <v>732</v>
      </c>
      <c r="I77" s="76">
        <f t="shared" si="7"/>
        <v>1</v>
      </c>
      <c r="J77" s="76">
        <f t="shared" si="7"/>
        <v>761</v>
      </c>
      <c r="K77" s="76">
        <f t="shared" si="7"/>
        <v>5</v>
      </c>
      <c r="L77" s="76">
        <f t="shared" si="7"/>
        <v>1493</v>
      </c>
      <c r="M77" s="76">
        <f t="shared" si="7"/>
        <v>6</v>
      </c>
    </row>
    <row r="78" spans="2:18" ht="14.1" customHeight="1">
      <c r="B78" s="80" t="s">
        <v>102</v>
      </c>
      <c r="C78" s="76">
        <f>SUM(C68:C74)</f>
        <v>291</v>
      </c>
      <c r="D78" s="77">
        <f>SUM(D68:D74)</f>
        <v>6</v>
      </c>
      <c r="E78" s="78" t="s">
        <v>100</v>
      </c>
      <c r="F78" s="78">
        <f>SUM(F68:F74)</f>
        <v>5</v>
      </c>
      <c r="G78" s="79" t="s">
        <v>101</v>
      </c>
      <c r="H78" s="76">
        <f t="shared" ref="H78:M78" si="8">SUM(H68:H74)</f>
        <v>273</v>
      </c>
      <c r="I78" s="76">
        <f t="shared" si="8"/>
        <v>0</v>
      </c>
      <c r="J78" s="76">
        <f t="shared" si="8"/>
        <v>291</v>
      </c>
      <c r="K78" s="76">
        <f t="shared" si="8"/>
        <v>7</v>
      </c>
      <c r="L78" s="76">
        <f t="shared" si="8"/>
        <v>564</v>
      </c>
      <c r="M78" s="76">
        <f t="shared" si="8"/>
        <v>7</v>
      </c>
    </row>
    <row r="79" spans="2:18" ht="14.1" customHeight="1" thickBot="1">
      <c r="B79"/>
      <c r="C79"/>
      <c r="D79"/>
      <c r="E79"/>
      <c r="F79"/>
      <c r="G79"/>
      <c r="H79"/>
      <c r="I79"/>
      <c r="J79"/>
      <c r="K79"/>
      <c r="L79"/>
      <c r="M79"/>
    </row>
    <row r="80" spans="2:18" ht="14.1" customHeight="1">
      <c r="B80" s="81"/>
      <c r="C80" s="227" t="s">
        <v>22</v>
      </c>
      <c r="D80" s="227"/>
      <c r="E80" s="227"/>
      <c r="F80" s="227"/>
      <c r="G80" s="227"/>
      <c r="H80" s="227" t="s">
        <v>4</v>
      </c>
      <c r="I80" s="227"/>
      <c r="J80" s="227" t="s">
        <v>5</v>
      </c>
      <c r="K80" s="227"/>
      <c r="L80" s="228" t="s">
        <v>6</v>
      </c>
      <c r="M80" s="228"/>
    </row>
    <row r="81" spans="1:13" ht="14.1" customHeight="1">
      <c r="A81" s="67"/>
      <c r="B81" s="82"/>
      <c r="C81" s="229">
        <f>C75+D75-F75</f>
        <v>10405</v>
      </c>
      <c r="D81" s="229"/>
      <c r="E81" s="83" t="s">
        <v>25</v>
      </c>
      <c r="F81" s="40">
        <f>D75-F75</f>
        <v>78</v>
      </c>
      <c r="G81" s="84" t="s">
        <v>27</v>
      </c>
      <c r="H81" s="38">
        <f>H75+I75</f>
        <v>8782</v>
      </c>
      <c r="I81" s="85">
        <f>I75</f>
        <v>35</v>
      </c>
      <c r="J81" s="38">
        <f>J75+K75</f>
        <v>10127</v>
      </c>
      <c r="K81" s="85">
        <f>K75</f>
        <v>68</v>
      </c>
      <c r="L81" s="38">
        <f>L75+M75</f>
        <v>18909</v>
      </c>
      <c r="M81" s="86">
        <f>M75</f>
        <v>103</v>
      </c>
    </row>
    <row r="82" spans="1:13" ht="14.1" customHeight="1">
      <c r="A82" s="67"/>
      <c r="B82" s="87" t="s">
        <v>103</v>
      </c>
      <c r="C82" s="230">
        <f>C81-C83-C84</f>
        <v>9249</v>
      </c>
      <c r="D82" s="230"/>
      <c r="E82" s="39" t="s">
        <v>25</v>
      </c>
      <c r="F82" s="41">
        <f>F81-F83-F84</f>
        <v>72</v>
      </c>
      <c r="G82" s="88" t="s">
        <v>101</v>
      </c>
      <c r="H82" s="39">
        <f t="shared" ref="H82:M82" si="9">H81-H83-H84</f>
        <v>7776</v>
      </c>
      <c r="I82" s="89">
        <f t="shared" si="9"/>
        <v>34</v>
      </c>
      <c r="J82" s="39">
        <f t="shared" si="9"/>
        <v>9063</v>
      </c>
      <c r="K82" s="89">
        <f t="shared" si="9"/>
        <v>56</v>
      </c>
      <c r="L82" s="39">
        <f t="shared" si="9"/>
        <v>16839</v>
      </c>
      <c r="M82" s="90">
        <f t="shared" si="9"/>
        <v>90</v>
      </c>
    </row>
    <row r="83" spans="1:13" ht="14.1" customHeight="1">
      <c r="A83" s="67"/>
      <c r="B83" s="91" t="s">
        <v>99</v>
      </c>
      <c r="C83" s="231">
        <f>C77+D77-F77</f>
        <v>864</v>
      </c>
      <c r="D83" s="231"/>
      <c r="E83" s="96" t="s">
        <v>25</v>
      </c>
      <c r="F83" s="97">
        <f>D77-F77</f>
        <v>5</v>
      </c>
      <c r="G83" s="98" t="s">
        <v>101</v>
      </c>
      <c r="H83" s="99">
        <f>H77+I77</f>
        <v>733</v>
      </c>
      <c r="I83" s="100">
        <f>I77</f>
        <v>1</v>
      </c>
      <c r="J83" s="99">
        <f>J77+K77</f>
        <v>766</v>
      </c>
      <c r="K83" s="100">
        <f>K77</f>
        <v>5</v>
      </c>
      <c r="L83" s="92">
        <f>L77+M77</f>
        <v>1499</v>
      </c>
      <c r="M83" s="90">
        <f>M77</f>
        <v>6</v>
      </c>
    </row>
    <row r="84" spans="1:13" ht="14.1" customHeight="1" thickBot="1">
      <c r="A84" s="67"/>
      <c r="B84" s="93" t="s">
        <v>102</v>
      </c>
      <c r="C84" s="232">
        <f>C78+D78-F78</f>
        <v>292</v>
      </c>
      <c r="D84" s="232"/>
      <c r="E84" s="101" t="s">
        <v>25</v>
      </c>
      <c r="F84" s="102">
        <f>D78-F78</f>
        <v>1</v>
      </c>
      <c r="G84" s="103" t="s">
        <v>101</v>
      </c>
      <c r="H84" s="104">
        <f>H78+I78</f>
        <v>273</v>
      </c>
      <c r="I84" s="105">
        <f>I78</f>
        <v>0</v>
      </c>
      <c r="J84" s="104">
        <f>J78+K78</f>
        <v>298</v>
      </c>
      <c r="K84" s="105">
        <f>K78</f>
        <v>7</v>
      </c>
      <c r="L84" s="94">
        <f>L78+M78</f>
        <v>571</v>
      </c>
      <c r="M84" s="95">
        <f>M78</f>
        <v>7</v>
      </c>
    </row>
    <row r="85" spans="1:13" ht="14.1" customHeight="1">
      <c r="F85" s="42" t="s">
        <v>104</v>
      </c>
      <c r="M85" s="68" t="s">
        <v>105</v>
      </c>
    </row>
  </sheetData>
  <sheetProtection selectLockedCells="1"/>
  <mergeCells count="13">
    <mergeCell ref="C81:D81"/>
    <mergeCell ref="C82:D82"/>
    <mergeCell ref="C83:D83"/>
    <mergeCell ref="C84:D84"/>
    <mergeCell ref="B3:B4"/>
    <mergeCell ref="C3:G3"/>
    <mergeCell ref="H3:I3"/>
    <mergeCell ref="J3:K3"/>
    <mergeCell ref="L3:M3"/>
    <mergeCell ref="C80:G80"/>
    <mergeCell ref="H80:I80"/>
    <mergeCell ref="J80:K80"/>
    <mergeCell ref="L80:M80"/>
  </mergeCells>
  <phoneticPr fontId="34"/>
  <printOptions horizontalCentered="1" verticalCentered="1"/>
  <pageMargins left="0.39370078740157483" right="0" top="0.19685039370078741" bottom="0" header="0.51181102362204722" footer="0"/>
  <pageSetup paperSize="9" scale="73" firstPageNumber="0" orientation="portrait" r:id="rId1"/>
  <headerFooter alignWithMargins="0">
    <oddFooter>&amp;C&amp;P / &amp;N ページ</oddFooter>
  </headerFooter>
  <rowBreaks count="1" manualBreakCount="1">
    <brk id="75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S64"/>
  <sheetViews>
    <sheetView zoomScale="110" zoomScaleNormal="110" zoomScaleSheetLayoutView="100" workbookViewId="0"/>
  </sheetViews>
  <sheetFormatPr defaultRowHeight="13.5"/>
  <cols>
    <col min="1" max="1" width="5.875" style="42" customWidth="1"/>
    <col min="2" max="2" width="4.625" style="42" customWidth="1"/>
    <col min="3" max="14" width="9" style="42"/>
    <col min="15" max="15" width="5.125" style="42" customWidth="1"/>
    <col min="16" max="16" width="5.375" style="42" customWidth="1"/>
    <col min="17" max="16384" width="9" style="42"/>
  </cols>
  <sheetData>
    <row r="1" spans="2:19">
      <c r="M1" s="42" t="s">
        <v>246</v>
      </c>
    </row>
    <row r="2" spans="2:19" ht="21" customHeight="1" thickBot="1">
      <c r="D2" s="43"/>
      <c r="G2" s="44" t="s">
        <v>106</v>
      </c>
      <c r="N2" s="42" t="s">
        <v>107</v>
      </c>
      <c r="P2" s="235" t="s">
        <v>108</v>
      </c>
      <c r="Q2" s="235"/>
    </row>
    <row r="3" spans="2:19">
      <c r="B3" s="48"/>
      <c r="C3" s="49" t="s">
        <v>109</v>
      </c>
      <c r="D3" s="49" t="s">
        <v>110</v>
      </c>
      <c r="E3" s="49" t="s">
        <v>111</v>
      </c>
      <c r="F3" s="49" t="s">
        <v>112</v>
      </c>
      <c r="G3" s="49" t="s">
        <v>113</v>
      </c>
      <c r="H3" s="50" t="s">
        <v>114</v>
      </c>
      <c r="I3" s="49" t="s">
        <v>115</v>
      </c>
      <c r="J3" s="49" t="s">
        <v>116</v>
      </c>
      <c r="K3" s="49" t="s">
        <v>117</v>
      </c>
      <c r="L3" s="49" t="s">
        <v>118</v>
      </c>
      <c r="M3" s="49" t="s">
        <v>119</v>
      </c>
      <c r="N3" s="51" t="s">
        <v>114</v>
      </c>
      <c r="P3" s="236" t="s">
        <v>222</v>
      </c>
      <c r="Q3" s="237"/>
    </row>
    <row r="4" spans="2:19">
      <c r="B4" s="45" t="s">
        <v>4</v>
      </c>
      <c r="C4" s="46">
        <v>30</v>
      </c>
      <c r="D4" s="46">
        <v>31</v>
      </c>
      <c r="E4" s="46">
        <v>34</v>
      </c>
      <c r="F4" s="46">
        <v>50</v>
      </c>
      <c r="G4" s="46">
        <v>38</v>
      </c>
      <c r="H4" s="30">
        <f>SUM(C4:G4)</f>
        <v>183</v>
      </c>
      <c r="I4" s="46">
        <v>48</v>
      </c>
      <c r="J4" s="46">
        <v>52</v>
      </c>
      <c r="K4" s="46">
        <v>58</v>
      </c>
      <c r="L4" s="46">
        <v>67</v>
      </c>
      <c r="M4" s="46">
        <v>57</v>
      </c>
      <c r="N4" s="32">
        <f>SUM(I4:M4)</f>
        <v>282</v>
      </c>
      <c r="P4" s="165" t="s">
        <v>4</v>
      </c>
      <c r="Q4" s="166">
        <f>SUM(H4,N4,H8)</f>
        <v>766</v>
      </c>
      <c r="S4" s="47"/>
    </row>
    <row r="5" spans="2:19">
      <c r="B5" s="45" t="s">
        <v>5</v>
      </c>
      <c r="C5" s="46">
        <v>45</v>
      </c>
      <c r="D5" s="46">
        <v>38</v>
      </c>
      <c r="E5" s="46">
        <v>37</v>
      </c>
      <c r="F5" s="46">
        <v>33</v>
      </c>
      <c r="G5" s="46">
        <v>43</v>
      </c>
      <c r="H5" s="30">
        <f>SUM(C5:G5)</f>
        <v>196</v>
      </c>
      <c r="I5" s="46">
        <v>50</v>
      </c>
      <c r="J5" s="46">
        <v>50</v>
      </c>
      <c r="K5" s="46">
        <v>50</v>
      </c>
      <c r="L5" s="46">
        <v>58</v>
      </c>
      <c r="M5" s="46">
        <v>65</v>
      </c>
      <c r="N5" s="32">
        <f>SUM(I5:M5)</f>
        <v>273</v>
      </c>
      <c r="P5" s="165" t="s">
        <v>5</v>
      </c>
      <c r="Q5" s="166">
        <f>SUM(H5,N5,H9)</f>
        <v>747</v>
      </c>
      <c r="S5" s="47"/>
    </row>
    <row r="6" spans="2:19">
      <c r="B6" s="52" t="s">
        <v>6</v>
      </c>
      <c r="C6" s="30">
        <f t="shared" ref="C6:N6" si="0">SUM(C4:C5)</f>
        <v>75</v>
      </c>
      <c r="D6" s="30">
        <f t="shared" si="0"/>
        <v>69</v>
      </c>
      <c r="E6" s="30">
        <f t="shared" si="0"/>
        <v>71</v>
      </c>
      <c r="F6" s="30">
        <f t="shared" si="0"/>
        <v>83</v>
      </c>
      <c r="G6" s="30">
        <f t="shared" si="0"/>
        <v>81</v>
      </c>
      <c r="H6" s="30">
        <f t="shared" si="0"/>
        <v>379</v>
      </c>
      <c r="I6" s="30">
        <f t="shared" si="0"/>
        <v>98</v>
      </c>
      <c r="J6" s="30">
        <f t="shared" si="0"/>
        <v>102</v>
      </c>
      <c r="K6" s="30">
        <f t="shared" si="0"/>
        <v>108</v>
      </c>
      <c r="L6" s="30">
        <f t="shared" si="0"/>
        <v>125</v>
      </c>
      <c r="M6" s="30">
        <f t="shared" si="0"/>
        <v>122</v>
      </c>
      <c r="N6" s="32">
        <f t="shared" si="0"/>
        <v>555</v>
      </c>
      <c r="P6" s="167" t="s">
        <v>6</v>
      </c>
      <c r="Q6" s="168">
        <f>SUM(Q4:Q5)</f>
        <v>1513</v>
      </c>
      <c r="S6" s="47"/>
    </row>
    <row r="7" spans="2:19">
      <c r="B7" s="53"/>
      <c r="C7" s="54" t="s">
        <v>120</v>
      </c>
      <c r="D7" s="54" t="s">
        <v>121</v>
      </c>
      <c r="E7" s="54" t="s">
        <v>122</v>
      </c>
      <c r="F7" s="54" t="s">
        <v>123</v>
      </c>
      <c r="G7" s="54" t="s">
        <v>124</v>
      </c>
      <c r="H7" s="55" t="s">
        <v>114</v>
      </c>
      <c r="I7" s="54" t="s">
        <v>125</v>
      </c>
      <c r="J7" s="54" t="s">
        <v>126</v>
      </c>
      <c r="K7" s="54" t="s">
        <v>127</v>
      </c>
      <c r="L7" s="54" t="s">
        <v>128</v>
      </c>
      <c r="M7" s="54" t="s">
        <v>129</v>
      </c>
      <c r="N7" s="56" t="s">
        <v>114</v>
      </c>
      <c r="P7" s="169"/>
      <c r="Q7" s="170"/>
      <c r="S7" s="47"/>
    </row>
    <row r="8" spans="2:19">
      <c r="B8" s="45" t="s">
        <v>4</v>
      </c>
      <c r="C8" s="46">
        <v>62</v>
      </c>
      <c r="D8" s="46">
        <v>49</v>
      </c>
      <c r="E8" s="46">
        <v>60</v>
      </c>
      <c r="F8" s="46">
        <v>65</v>
      </c>
      <c r="G8" s="46">
        <v>65</v>
      </c>
      <c r="H8" s="30">
        <f>SUM(C8:G8)</f>
        <v>301</v>
      </c>
      <c r="I8" s="46">
        <v>62</v>
      </c>
      <c r="J8" s="46">
        <v>67</v>
      </c>
      <c r="K8" s="46">
        <v>87</v>
      </c>
      <c r="L8" s="46">
        <v>82</v>
      </c>
      <c r="M8" s="46">
        <v>79</v>
      </c>
      <c r="N8" s="32">
        <f>SUM(I8:M8)</f>
        <v>377</v>
      </c>
      <c r="P8" s="238" t="s">
        <v>223</v>
      </c>
      <c r="Q8" s="239"/>
      <c r="S8" s="47"/>
    </row>
    <row r="9" spans="2:19">
      <c r="B9" s="45" t="s">
        <v>5</v>
      </c>
      <c r="C9" s="46">
        <v>55</v>
      </c>
      <c r="D9" s="46">
        <v>56</v>
      </c>
      <c r="E9" s="46">
        <v>62</v>
      </c>
      <c r="F9" s="46">
        <v>47</v>
      </c>
      <c r="G9" s="46">
        <v>58</v>
      </c>
      <c r="H9" s="30">
        <f>SUM(C9:G9)</f>
        <v>278</v>
      </c>
      <c r="I9" s="46">
        <v>59</v>
      </c>
      <c r="J9" s="46">
        <v>68</v>
      </c>
      <c r="K9" s="46">
        <v>53</v>
      </c>
      <c r="L9" s="46">
        <v>70</v>
      </c>
      <c r="M9" s="46">
        <v>82</v>
      </c>
      <c r="N9" s="32">
        <f>SUM(I9:M9)</f>
        <v>332</v>
      </c>
      <c r="P9" s="165" t="s">
        <v>4</v>
      </c>
      <c r="Q9" s="166">
        <f>SUM(N8,H12,N12,H16,N16,H20,N20,H24,N24,H28)</f>
        <v>4670</v>
      </c>
      <c r="S9" s="47"/>
    </row>
    <row r="10" spans="2:19">
      <c r="B10" s="52" t="s">
        <v>6</v>
      </c>
      <c r="C10" s="30">
        <f t="shared" ref="C10:N10" si="1">SUM(C8:C9)</f>
        <v>117</v>
      </c>
      <c r="D10" s="30">
        <f t="shared" si="1"/>
        <v>105</v>
      </c>
      <c r="E10" s="30">
        <f t="shared" si="1"/>
        <v>122</v>
      </c>
      <c r="F10" s="30">
        <f t="shared" si="1"/>
        <v>112</v>
      </c>
      <c r="G10" s="30">
        <f t="shared" si="1"/>
        <v>123</v>
      </c>
      <c r="H10" s="30">
        <f t="shared" si="1"/>
        <v>579</v>
      </c>
      <c r="I10" s="30">
        <f t="shared" si="1"/>
        <v>121</v>
      </c>
      <c r="J10" s="30">
        <f t="shared" si="1"/>
        <v>135</v>
      </c>
      <c r="K10" s="30">
        <f t="shared" si="1"/>
        <v>140</v>
      </c>
      <c r="L10" s="30">
        <f t="shared" si="1"/>
        <v>152</v>
      </c>
      <c r="M10" s="30">
        <f t="shared" si="1"/>
        <v>161</v>
      </c>
      <c r="N10" s="32">
        <f t="shared" si="1"/>
        <v>709</v>
      </c>
      <c r="P10" s="165" t="s">
        <v>5</v>
      </c>
      <c r="Q10" s="166">
        <f>SUM(N9,H13,N13,H17,N17,H21,N21,H25,N25,H29)</f>
        <v>4533</v>
      </c>
      <c r="S10" s="47"/>
    </row>
    <row r="11" spans="2:19">
      <c r="B11" s="53"/>
      <c r="C11" s="54" t="s">
        <v>130</v>
      </c>
      <c r="D11" s="54" t="s">
        <v>131</v>
      </c>
      <c r="E11" s="54" t="s">
        <v>132</v>
      </c>
      <c r="F11" s="54" t="s">
        <v>133</v>
      </c>
      <c r="G11" s="54" t="s">
        <v>134</v>
      </c>
      <c r="H11" s="55" t="s">
        <v>114</v>
      </c>
      <c r="I11" s="54" t="s">
        <v>135</v>
      </c>
      <c r="J11" s="54" t="s">
        <v>136</v>
      </c>
      <c r="K11" s="54" t="s">
        <v>137</v>
      </c>
      <c r="L11" s="54" t="s">
        <v>138</v>
      </c>
      <c r="M11" s="54" t="s">
        <v>139</v>
      </c>
      <c r="N11" s="56" t="s">
        <v>114</v>
      </c>
      <c r="P11" s="167" t="s">
        <v>6</v>
      </c>
      <c r="Q11" s="168">
        <f>SUM(Q9:Q10)</f>
        <v>9203</v>
      </c>
      <c r="S11" s="47"/>
    </row>
    <row r="12" spans="2:19">
      <c r="B12" s="45" t="s">
        <v>4</v>
      </c>
      <c r="C12" s="46">
        <v>68</v>
      </c>
      <c r="D12" s="46">
        <v>62</v>
      </c>
      <c r="E12" s="46">
        <v>61</v>
      </c>
      <c r="F12" s="46">
        <v>50</v>
      </c>
      <c r="G12" s="46">
        <v>64</v>
      </c>
      <c r="H12" s="30">
        <f>SUM(C12:G12)</f>
        <v>305</v>
      </c>
      <c r="I12" s="46">
        <v>67</v>
      </c>
      <c r="J12" s="46">
        <v>55</v>
      </c>
      <c r="K12" s="46">
        <v>58</v>
      </c>
      <c r="L12" s="46">
        <v>67</v>
      </c>
      <c r="M12" s="46">
        <v>54</v>
      </c>
      <c r="N12" s="32">
        <f>SUM(I12:M12)</f>
        <v>301</v>
      </c>
      <c r="P12" s="169"/>
      <c r="Q12" s="170"/>
      <c r="S12" s="47"/>
    </row>
    <row r="13" spans="2:19">
      <c r="B13" s="45" t="s">
        <v>5</v>
      </c>
      <c r="C13" s="46">
        <v>60</v>
      </c>
      <c r="D13" s="46">
        <v>66</v>
      </c>
      <c r="E13" s="46">
        <v>52</v>
      </c>
      <c r="F13" s="46">
        <v>48</v>
      </c>
      <c r="G13" s="46">
        <v>54</v>
      </c>
      <c r="H13" s="30">
        <f>SUM(C13:G13)</f>
        <v>280</v>
      </c>
      <c r="I13" s="46">
        <v>46</v>
      </c>
      <c r="J13" s="46">
        <v>70</v>
      </c>
      <c r="K13" s="46">
        <v>50</v>
      </c>
      <c r="L13" s="46">
        <v>60</v>
      </c>
      <c r="M13" s="46">
        <v>56</v>
      </c>
      <c r="N13" s="32">
        <f>SUM(I13:M13)</f>
        <v>282</v>
      </c>
      <c r="P13" s="238" t="s">
        <v>224</v>
      </c>
      <c r="Q13" s="239"/>
      <c r="S13" s="47"/>
    </row>
    <row r="14" spans="2:19">
      <c r="B14" s="52" t="s">
        <v>6</v>
      </c>
      <c r="C14" s="30">
        <f t="shared" ref="C14:N14" si="2">SUM(C12:C13)</f>
        <v>128</v>
      </c>
      <c r="D14" s="30">
        <f t="shared" si="2"/>
        <v>128</v>
      </c>
      <c r="E14" s="30">
        <f t="shared" si="2"/>
        <v>113</v>
      </c>
      <c r="F14" s="30">
        <f t="shared" si="2"/>
        <v>98</v>
      </c>
      <c r="G14" s="30">
        <f t="shared" si="2"/>
        <v>118</v>
      </c>
      <c r="H14" s="30">
        <f t="shared" si="2"/>
        <v>585</v>
      </c>
      <c r="I14" s="30">
        <f t="shared" si="2"/>
        <v>113</v>
      </c>
      <c r="J14" s="30">
        <f t="shared" si="2"/>
        <v>125</v>
      </c>
      <c r="K14" s="30">
        <f t="shared" si="2"/>
        <v>108</v>
      </c>
      <c r="L14" s="30">
        <f t="shared" si="2"/>
        <v>127</v>
      </c>
      <c r="M14" s="30">
        <f t="shared" si="2"/>
        <v>110</v>
      </c>
      <c r="N14" s="32">
        <f t="shared" si="2"/>
        <v>583</v>
      </c>
      <c r="P14" s="165" t="s">
        <v>4</v>
      </c>
      <c r="Q14" s="166">
        <f>SUM(L8,M8,H12,N12,H16,N16,H20,N20,H24,N24,H28,N28,H32,N32,H36,N36,H40,N40,H44,H48,N44,K48,L48,M48,I48,J48)</f>
        <v>7800</v>
      </c>
      <c r="S14" s="47"/>
    </row>
    <row r="15" spans="2:19">
      <c r="B15" s="53"/>
      <c r="C15" s="54" t="s">
        <v>140</v>
      </c>
      <c r="D15" s="54" t="s">
        <v>141</v>
      </c>
      <c r="E15" s="54" t="s">
        <v>142</v>
      </c>
      <c r="F15" s="54" t="s">
        <v>143</v>
      </c>
      <c r="G15" s="54" t="s">
        <v>144</v>
      </c>
      <c r="H15" s="55" t="s">
        <v>114</v>
      </c>
      <c r="I15" s="54" t="s">
        <v>145</v>
      </c>
      <c r="J15" s="54" t="s">
        <v>146</v>
      </c>
      <c r="K15" s="54" t="s">
        <v>147</v>
      </c>
      <c r="L15" s="54" t="s">
        <v>148</v>
      </c>
      <c r="M15" s="54" t="s">
        <v>149</v>
      </c>
      <c r="N15" s="56" t="s">
        <v>114</v>
      </c>
      <c r="P15" s="165" t="s">
        <v>5</v>
      </c>
      <c r="Q15" s="166">
        <f>SUM(L9,M9,H13,N13,H17,N17,H21,N21,H25,N25,H29,N29,H33,N33,H37,N37,H41,N41,H45,H49,M49,K49,L49,N45,I49,J49)</f>
        <v>9200</v>
      </c>
      <c r="S15" s="47"/>
    </row>
    <row r="16" spans="2:19">
      <c r="B16" s="45" t="s">
        <v>4</v>
      </c>
      <c r="C16" s="46">
        <v>59</v>
      </c>
      <c r="D16" s="46">
        <v>66</v>
      </c>
      <c r="E16" s="46">
        <v>58</v>
      </c>
      <c r="F16" s="46">
        <v>68</v>
      </c>
      <c r="G16" s="46">
        <v>68</v>
      </c>
      <c r="H16" s="30">
        <f>SUM(C16:G16)</f>
        <v>319</v>
      </c>
      <c r="I16" s="46">
        <v>62</v>
      </c>
      <c r="J16" s="46">
        <v>51</v>
      </c>
      <c r="K16" s="46">
        <v>76</v>
      </c>
      <c r="L16" s="46">
        <v>73</v>
      </c>
      <c r="M16" s="46">
        <v>83</v>
      </c>
      <c r="N16" s="32">
        <f>SUM(I16:M16)</f>
        <v>345</v>
      </c>
      <c r="P16" s="167" t="s">
        <v>6</v>
      </c>
      <c r="Q16" s="168">
        <f>SUM(Q14:Q15)</f>
        <v>17000</v>
      </c>
      <c r="S16" s="47"/>
    </row>
    <row r="17" spans="2:19">
      <c r="B17" s="45" t="s">
        <v>5</v>
      </c>
      <c r="C17" s="46">
        <v>48</v>
      </c>
      <c r="D17" s="46">
        <v>52</v>
      </c>
      <c r="E17" s="46">
        <v>54</v>
      </c>
      <c r="F17" s="46">
        <v>53</v>
      </c>
      <c r="G17" s="46">
        <v>76</v>
      </c>
      <c r="H17" s="30">
        <f>SUM(C17:G17)</f>
        <v>283</v>
      </c>
      <c r="I17" s="46">
        <v>53</v>
      </c>
      <c r="J17" s="46">
        <v>53</v>
      </c>
      <c r="K17" s="46">
        <v>62</v>
      </c>
      <c r="L17" s="46">
        <v>80</v>
      </c>
      <c r="M17" s="46">
        <v>80</v>
      </c>
      <c r="N17" s="32">
        <f>SUM(I17:M17)</f>
        <v>328</v>
      </c>
      <c r="P17" s="169"/>
      <c r="Q17" s="170"/>
      <c r="S17" s="47"/>
    </row>
    <row r="18" spans="2:19">
      <c r="B18" s="52" t="s">
        <v>6</v>
      </c>
      <c r="C18" s="30">
        <f t="shared" ref="C18:N18" si="3">SUM(C16:C17)</f>
        <v>107</v>
      </c>
      <c r="D18" s="30">
        <f t="shared" si="3"/>
        <v>118</v>
      </c>
      <c r="E18" s="30">
        <f t="shared" si="3"/>
        <v>112</v>
      </c>
      <c r="F18" s="30">
        <f t="shared" si="3"/>
        <v>121</v>
      </c>
      <c r="G18" s="30">
        <f t="shared" si="3"/>
        <v>144</v>
      </c>
      <c r="H18" s="30">
        <f t="shared" si="3"/>
        <v>602</v>
      </c>
      <c r="I18" s="30">
        <f t="shared" si="3"/>
        <v>115</v>
      </c>
      <c r="J18" s="30">
        <f t="shared" si="3"/>
        <v>104</v>
      </c>
      <c r="K18" s="30">
        <f t="shared" si="3"/>
        <v>138</v>
      </c>
      <c r="L18" s="30">
        <f t="shared" si="3"/>
        <v>153</v>
      </c>
      <c r="M18" s="30">
        <f t="shared" si="3"/>
        <v>163</v>
      </c>
      <c r="N18" s="32">
        <f t="shared" si="3"/>
        <v>673</v>
      </c>
      <c r="P18" s="238" t="s">
        <v>225</v>
      </c>
      <c r="Q18" s="239"/>
      <c r="S18" s="47"/>
    </row>
    <row r="19" spans="2:19">
      <c r="B19" s="53"/>
      <c r="C19" s="54" t="s">
        <v>150</v>
      </c>
      <c r="D19" s="54" t="s">
        <v>151</v>
      </c>
      <c r="E19" s="54" t="s">
        <v>152</v>
      </c>
      <c r="F19" s="54" t="s">
        <v>153</v>
      </c>
      <c r="G19" s="54" t="s">
        <v>154</v>
      </c>
      <c r="H19" s="55" t="s">
        <v>114</v>
      </c>
      <c r="I19" s="54" t="s">
        <v>155</v>
      </c>
      <c r="J19" s="54" t="s">
        <v>156</v>
      </c>
      <c r="K19" s="54" t="s">
        <v>157</v>
      </c>
      <c r="L19" s="54" t="s">
        <v>158</v>
      </c>
      <c r="M19" s="54" t="s">
        <v>159</v>
      </c>
      <c r="N19" s="56" t="s">
        <v>114</v>
      </c>
      <c r="P19" s="165" t="s">
        <v>4</v>
      </c>
      <c r="Q19" s="166">
        <f>SUM(N28,H32,N32,H36,N36,H40,N40,H44,H48,J48,K48,L48,N44,I48,M48)</f>
        <v>3346</v>
      </c>
      <c r="S19" s="47"/>
    </row>
    <row r="20" spans="2:19">
      <c r="B20" s="45" t="s">
        <v>4</v>
      </c>
      <c r="C20" s="46">
        <v>96</v>
      </c>
      <c r="D20" s="46">
        <v>106</v>
      </c>
      <c r="E20" s="46">
        <v>96</v>
      </c>
      <c r="F20" s="46">
        <v>100</v>
      </c>
      <c r="G20" s="46">
        <v>102</v>
      </c>
      <c r="H20" s="30">
        <f>SUM(C20:G20)</f>
        <v>500</v>
      </c>
      <c r="I20" s="46">
        <v>112</v>
      </c>
      <c r="J20" s="46">
        <v>130</v>
      </c>
      <c r="K20" s="46">
        <v>106</v>
      </c>
      <c r="L20" s="46">
        <v>125</v>
      </c>
      <c r="M20" s="46">
        <v>108</v>
      </c>
      <c r="N20" s="32">
        <f>SUM(I20:M20)</f>
        <v>581</v>
      </c>
      <c r="P20" s="165" t="s">
        <v>5</v>
      </c>
      <c r="Q20" s="166">
        <f>SUM(N29,H33,N33,H37,N37,H41,N41,H45,H49,I49,J49,N45,K49,L49,M49)</f>
        <v>4847</v>
      </c>
      <c r="S20" s="47"/>
    </row>
    <row r="21" spans="2:19">
      <c r="B21" s="45" t="s">
        <v>5</v>
      </c>
      <c r="C21" s="46">
        <v>83</v>
      </c>
      <c r="D21" s="46">
        <v>95</v>
      </c>
      <c r="E21" s="46">
        <v>89</v>
      </c>
      <c r="F21" s="46">
        <v>91</v>
      </c>
      <c r="G21" s="46">
        <v>92</v>
      </c>
      <c r="H21" s="30">
        <f>SUM(C21:G21)</f>
        <v>450</v>
      </c>
      <c r="I21" s="46">
        <v>113</v>
      </c>
      <c r="J21" s="46">
        <v>134</v>
      </c>
      <c r="K21" s="46">
        <v>104</v>
      </c>
      <c r="L21" s="46">
        <v>114</v>
      </c>
      <c r="M21" s="46">
        <v>131</v>
      </c>
      <c r="N21" s="32">
        <f>SUM(I21:M21)</f>
        <v>596</v>
      </c>
      <c r="P21" s="167" t="s">
        <v>6</v>
      </c>
      <c r="Q21" s="168">
        <f>SUM(Q19:Q20)</f>
        <v>8193</v>
      </c>
      <c r="S21" s="47"/>
    </row>
    <row r="22" spans="2:19">
      <c r="B22" s="52" t="s">
        <v>6</v>
      </c>
      <c r="C22" s="30">
        <f t="shared" ref="C22:N22" si="4">SUM(C20:C21)</f>
        <v>179</v>
      </c>
      <c r="D22" s="30">
        <f t="shared" si="4"/>
        <v>201</v>
      </c>
      <c r="E22" s="30">
        <f t="shared" si="4"/>
        <v>185</v>
      </c>
      <c r="F22" s="30">
        <f t="shared" si="4"/>
        <v>191</v>
      </c>
      <c r="G22" s="30">
        <f t="shared" si="4"/>
        <v>194</v>
      </c>
      <c r="H22" s="30">
        <f t="shared" si="4"/>
        <v>950</v>
      </c>
      <c r="I22" s="30">
        <f t="shared" si="4"/>
        <v>225</v>
      </c>
      <c r="J22" s="30">
        <f t="shared" si="4"/>
        <v>264</v>
      </c>
      <c r="K22" s="30">
        <f t="shared" si="4"/>
        <v>210</v>
      </c>
      <c r="L22" s="30">
        <f t="shared" si="4"/>
        <v>239</v>
      </c>
      <c r="M22" s="30">
        <f t="shared" si="4"/>
        <v>239</v>
      </c>
      <c r="N22" s="32">
        <f t="shared" si="4"/>
        <v>1177</v>
      </c>
      <c r="P22" s="169"/>
      <c r="Q22" s="170"/>
      <c r="S22" s="47"/>
    </row>
    <row r="23" spans="2:19">
      <c r="B23" s="53"/>
      <c r="C23" s="54" t="s">
        <v>160</v>
      </c>
      <c r="D23" s="54" t="s">
        <v>161</v>
      </c>
      <c r="E23" s="54" t="s">
        <v>162</v>
      </c>
      <c r="F23" s="54" t="s">
        <v>163</v>
      </c>
      <c r="G23" s="54" t="s">
        <v>164</v>
      </c>
      <c r="H23" s="55" t="s">
        <v>114</v>
      </c>
      <c r="I23" s="54" t="s">
        <v>165</v>
      </c>
      <c r="J23" s="54" t="s">
        <v>166</v>
      </c>
      <c r="K23" s="54" t="s">
        <v>167</v>
      </c>
      <c r="L23" s="54" t="s">
        <v>168</v>
      </c>
      <c r="M23" s="54" t="s">
        <v>169</v>
      </c>
      <c r="N23" s="56" t="s">
        <v>114</v>
      </c>
      <c r="P23" s="238" t="s">
        <v>226</v>
      </c>
      <c r="Q23" s="239"/>
      <c r="S23" s="47"/>
    </row>
    <row r="24" spans="2:19">
      <c r="B24" s="45" t="s">
        <v>4</v>
      </c>
      <c r="C24" s="46">
        <v>140</v>
      </c>
      <c r="D24" s="46">
        <v>137</v>
      </c>
      <c r="E24" s="46">
        <v>119</v>
      </c>
      <c r="F24" s="46">
        <v>109</v>
      </c>
      <c r="G24" s="46">
        <v>112</v>
      </c>
      <c r="H24" s="30">
        <f>SUM(C24:G24)</f>
        <v>617</v>
      </c>
      <c r="I24" s="46">
        <v>136</v>
      </c>
      <c r="J24" s="46">
        <v>113</v>
      </c>
      <c r="K24" s="46">
        <v>136</v>
      </c>
      <c r="L24" s="46">
        <v>127</v>
      </c>
      <c r="M24" s="46">
        <v>144</v>
      </c>
      <c r="N24" s="32">
        <f>SUM(I24:M24)</f>
        <v>656</v>
      </c>
      <c r="P24" s="165" t="s">
        <v>4</v>
      </c>
      <c r="Q24" s="166">
        <f>SUM(N32,H36,N36,H40,N40,H44,N44,H48,I48,J48,K48,L48,M48)</f>
        <v>1843</v>
      </c>
      <c r="S24" s="47"/>
    </row>
    <row r="25" spans="2:19">
      <c r="B25" s="45" t="s">
        <v>5</v>
      </c>
      <c r="C25" s="46">
        <v>127</v>
      </c>
      <c r="D25" s="46">
        <v>137</v>
      </c>
      <c r="E25" s="46">
        <v>113</v>
      </c>
      <c r="F25" s="46">
        <v>142</v>
      </c>
      <c r="G25" s="46">
        <v>139</v>
      </c>
      <c r="H25" s="30">
        <f>SUM(C25:G25)</f>
        <v>658</v>
      </c>
      <c r="I25" s="46">
        <v>155</v>
      </c>
      <c r="J25" s="46">
        <v>139</v>
      </c>
      <c r="K25" s="46">
        <v>123</v>
      </c>
      <c r="L25" s="46">
        <v>136</v>
      </c>
      <c r="M25" s="46">
        <v>107</v>
      </c>
      <c r="N25" s="32">
        <f>SUM(I25:M25)</f>
        <v>660</v>
      </c>
      <c r="P25" s="165" t="s">
        <v>5</v>
      </c>
      <c r="Q25" s="166">
        <f>SUM(N33,H37,N37,H41,N41,H45,N45,H49,I49,J49,K49,L49,M49)</f>
        <v>3017</v>
      </c>
      <c r="S25" s="47"/>
    </row>
    <row r="26" spans="2:19">
      <c r="B26" s="52" t="s">
        <v>6</v>
      </c>
      <c r="C26" s="30">
        <f t="shared" ref="C26:N26" si="5">SUM(C24:C25)</f>
        <v>267</v>
      </c>
      <c r="D26" s="30">
        <f t="shared" si="5"/>
        <v>274</v>
      </c>
      <c r="E26" s="30">
        <f t="shared" si="5"/>
        <v>232</v>
      </c>
      <c r="F26" s="30">
        <f t="shared" si="5"/>
        <v>251</v>
      </c>
      <c r="G26" s="30">
        <f t="shared" si="5"/>
        <v>251</v>
      </c>
      <c r="H26" s="30">
        <f t="shared" si="5"/>
        <v>1275</v>
      </c>
      <c r="I26" s="30">
        <f t="shared" si="5"/>
        <v>291</v>
      </c>
      <c r="J26" s="30">
        <f t="shared" si="5"/>
        <v>252</v>
      </c>
      <c r="K26" s="30">
        <f t="shared" si="5"/>
        <v>259</v>
      </c>
      <c r="L26" s="30">
        <f t="shared" si="5"/>
        <v>263</v>
      </c>
      <c r="M26" s="30">
        <f t="shared" si="5"/>
        <v>251</v>
      </c>
      <c r="N26" s="32">
        <f t="shared" si="5"/>
        <v>1316</v>
      </c>
      <c r="P26" s="167" t="s">
        <v>6</v>
      </c>
      <c r="Q26" s="168">
        <f>SUM(Q24:Q25)</f>
        <v>4860</v>
      </c>
      <c r="S26" s="47"/>
    </row>
    <row r="27" spans="2:19">
      <c r="B27" s="53"/>
      <c r="C27" s="54" t="s">
        <v>170</v>
      </c>
      <c r="D27" s="54" t="s">
        <v>171</v>
      </c>
      <c r="E27" s="54" t="s">
        <v>172</v>
      </c>
      <c r="F27" s="54" t="s">
        <v>173</v>
      </c>
      <c r="G27" s="54" t="s">
        <v>174</v>
      </c>
      <c r="H27" s="55" t="s">
        <v>114</v>
      </c>
      <c r="I27" s="54" t="s">
        <v>175</v>
      </c>
      <c r="J27" s="54" t="s">
        <v>176</v>
      </c>
      <c r="K27" s="54" t="s">
        <v>177</v>
      </c>
      <c r="L27" s="54" t="s">
        <v>178</v>
      </c>
      <c r="M27" s="54" t="s">
        <v>179</v>
      </c>
      <c r="N27" s="56" t="s">
        <v>114</v>
      </c>
      <c r="P27" s="171"/>
      <c r="Q27" s="172"/>
      <c r="S27" s="47"/>
    </row>
    <row r="28" spans="2:19">
      <c r="B28" s="45" t="s">
        <v>4</v>
      </c>
      <c r="C28" s="46">
        <v>130</v>
      </c>
      <c r="D28" s="46">
        <v>128</v>
      </c>
      <c r="E28" s="46">
        <v>131</v>
      </c>
      <c r="F28" s="46">
        <v>147</v>
      </c>
      <c r="G28" s="46">
        <v>133</v>
      </c>
      <c r="H28" s="30">
        <f>SUM(C28:G28)</f>
        <v>669</v>
      </c>
      <c r="I28" s="46">
        <v>118</v>
      </c>
      <c r="J28" s="46">
        <v>145</v>
      </c>
      <c r="K28" s="46">
        <v>136</v>
      </c>
      <c r="L28" s="46">
        <v>141</v>
      </c>
      <c r="M28" s="46">
        <v>128</v>
      </c>
      <c r="N28" s="32">
        <f>SUM(I28:M28)</f>
        <v>668</v>
      </c>
      <c r="P28" s="234"/>
      <c r="Q28" s="234"/>
      <c r="S28" s="47"/>
    </row>
    <row r="29" spans="2:19">
      <c r="B29" s="45" t="s">
        <v>5</v>
      </c>
      <c r="C29" s="46">
        <v>141</v>
      </c>
      <c r="D29" s="46">
        <v>123</v>
      </c>
      <c r="E29" s="46">
        <v>129</v>
      </c>
      <c r="F29" s="46">
        <v>141</v>
      </c>
      <c r="G29" s="46">
        <v>130</v>
      </c>
      <c r="H29" s="30">
        <f>SUM(C29:G29)</f>
        <v>664</v>
      </c>
      <c r="I29" s="46">
        <v>126</v>
      </c>
      <c r="J29" s="46">
        <v>145</v>
      </c>
      <c r="K29" s="46">
        <v>158</v>
      </c>
      <c r="L29" s="46">
        <v>166</v>
      </c>
      <c r="M29" s="46">
        <v>176</v>
      </c>
      <c r="N29" s="32">
        <f>SUM(I29:M29)</f>
        <v>771</v>
      </c>
      <c r="P29" s="173"/>
      <c r="Q29" s="174"/>
      <c r="S29" s="47" t="s">
        <v>227</v>
      </c>
    </row>
    <row r="30" spans="2:19">
      <c r="B30" s="52" t="s">
        <v>6</v>
      </c>
      <c r="C30" s="30">
        <f t="shared" ref="C30:N30" si="6">SUM(C28:C29)</f>
        <v>271</v>
      </c>
      <c r="D30" s="30">
        <f t="shared" si="6"/>
        <v>251</v>
      </c>
      <c r="E30" s="30">
        <f t="shared" si="6"/>
        <v>260</v>
      </c>
      <c r="F30" s="30">
        <f t="shared" si="6"/>
        <v>288</v>
      </c>
      <c r="G30" s="30">
        <f t="shared" si="6"/>
        <v>263</v>
      </c>
      <c r="H30" s="30">
        <f t="shared" si="6"/>
        <v>1333</v>
      </c>
      <c r="I30" s="30">
        <f t="shared" si="6"/>
        <v>244</v>
      </c>
      <c r="J30" s="30">
        <f t="shared" si="6"/>
        <v>290</v>
      </c>
      <c r="K30" s="30">
        <f t="shared" si="6"/>
        <v>294</v>
      </c>
      <c r="L30" s="30">
        <f t="shared" si="6"/>
        <v>307</v>
      </c>
      <c r="M30" s="30">
        <f t="shared" si="6"/>
        <v>304</v>
      </c>
      <c r="N30" s="32">
        <f t="shared" si="6"/>
        <v>1439</v>
      </c>
      <c r="P30" s="173"/>
      <c r="Q30" s="174"/>
      <c r="S30" s="47"/>
    </row>
    <row r="31" spans="2:19">
      <c r="B31" s="53"/>
      <c r="C31" s="54" t="s">
        <v>180</v>
      </c>
      <c r="D31" s="54" t="s">
        <v>181</v>
      </c>
      <c r="E31" s="54" t="s">
        <v>182</v>
      </c>
      <c r="F31" s="54" t="s">
        <v>183</v>
      </c>
      <c r="G31" s="54" t="s">
        <v>184</v>
      </c>
      <c r="H31" s="55" t="s">
        <v>114</v>
      </c>
      <c r="I31" s="54" t="s">
        <v>185</v>
      </c>
      <c r="J31" s="54" t="s">
        <v>186</v>
      </c>
      <c r="K31" s="54" t="s">
        <v>187</v>
      </c>
      <c r="L31" s="54" t="s">
        <v>188</v>
      </c>
      <c r="M31" s="54" t="s">
        <v>189</v>
      </c>
      <c r="N31" s="56" t="s">
        <v>114</v>
      </c>
      <c r="P31" s="175"/>
      <c r="Q31" s="176"/>
      <c r="S31" s="47"/>
    </row>
    <row r="32" spans="2:19">
      <c r="B32" s="45" t="s">
        <v>4</v>
      </c>
      <c r="C32" s="46">
        <v>153</v>
      </c>
      <c r="D32" s="46">
        <v>152</v>
      </c>
      <c r="E32" s="46">
        <v>175</v>
      </c>
      <c r="F32" s="46">
        <v>185</v>
      </c>
      <c r="G32" s="46">
        <v>170</v>
      </c>
      <c r="H32" s="30">
        <f>SUM(C32:G32)</f>
        <v>835</v>
      </c>
      <c r="I32" s="46">
        <v>176</v>
      </c>
      <c r="J32" s="46">
        <v>158</v>
      </c>
      <c r="K32" s="46">
        <v>100</v>
      </c>
      <c r="L32" s="46">
        <v>104</v>
      </c>
      <c r="M32" s="46">
        <v>131</v>
      </c>
      <c r="N32" s="32">
        <f>SUM(I32:M32)</f>
        <v>669</v>
      </c>
      <c r="S32" s="47"/>
    </row>
    <row r="33" spans="2:19">
      <c r="B33" s="45" t="s">
        <v>5</v>
      </c>
      <c r="C33" s="46">
        <v>185</v>
      </c>
      <c r="D33" s="46">
        <v>201</v>
      </c>
      <c r="E33" s="46">
        <v>213</v>
      </c>
      <c r="F33" s="46">
        <v>225</v>
      </c>
      <c r="G33" s="46">
        <v>235</v>
      </c>
      <c r="H33" s="30">
        <f>SUM(C33:G33)</f>
        <v>1059</v>
      </c>
      <c r="I33" s="46">
        <v>188</v>
      </c>
      <c r="J33" s="46">
        <v>194</v>
      </c>
      <c r="K33" s="46">
        <v>174</v>
      </c>
      <c r="L33" s="46">
        <v>168</v>
      </c>
      <c r="M33" s="46">
        <v>199</v>
      </c>
      <c r="N33" s="32">
        <f>SUM(I33:M33)</f>
        <v>923</v>
      </c>
      <c r="S33" s="47"/>
    </row>
    <row r="34" spans="2:19">
      <c r="B34" s="52" t="s">
        <v>6</v>
      </c>
      <c r="C34" s="30">
        <f t="shared" ref="C34:N34" si="7">SUM(C32:C33)</f>
        <v>338</v>
      </c>
      <c r="D34" s="30">
        <f t="shared" si="7"/>
        <v>353</v>
      </c>
      <c r="E34" s="30">
        <f t="shared" si="7"/>
        <v>388</v>
      </c>
      <c r="F34" s="30">
        <f t="shared" si="7"/>
        <v>410</v>
      </c>
      <c r="G34" s="30">
        <f t="shared" si="7"/>
        <v>405</v>
      </c>
      <c r="H34" s="30">
        <f t="shared" si="7"/>
        <v>1894</v>
      </c>
      <c r="I34" s="30">
        <f t="shared" si="7"/>
        <v>364</v>
      </c>
      <c r="J34" s="30">
        <f t="shared" si="7"/>
        <v>352</v>
      </c>
      <c r="K34" s="30">
        <f t="shared" si="7"/>
        <v>274</v>
      </c>
      <c r="L34" s="30">
        <f t="shared" si="7"/>
        <v>272</v>
      </c>
      <c r="M34" s="30">
        <f t="shared" si="7"/>
        <v>330</v>
      </c>
      <c r="N34" s="32">
        <f t="shared" si="7"/>
        <v>1592</v>
      </c>
      <c r="S34" s="47"/>
    </row>
    <row r="35" spans="2:19">
      <c r="B35" s="53"/>
      <c r="C35" s="54" t="s">
        <v>190</v>
      </c>
      <c r="D35" s="54" t="s">
        <v>191</v>
      </c>
      <c r="E35" s="54" t="s">
        <v>192</v>
      </c>
      <c r="F35" s="54" t="s">
        <v>193</v>
      </c>
      <c r="G35" s="54" t="s">
        <v>194</v>
      </c>
      <c r="H35" s="55" t="s">
        <v>114</v>
      </c>
      <c r="I35" s="54" t="s">
        <v>195</v>
      </c>
      <c r="J35" s="54" t="s">
        <v>196</v>
      </c>
      <c r="K35" s="54" t="s">
        <v>197</v>
      </c>
      <c r="L35" s="54" t="s">
        <v>198</v>
      </c>
      <c r="M35" s="54" t="s">
        <v>199</v>
      </c>
      <c r="N35" s="56" t="s">
        <v>114</v>
      </c>
      <c r="S35" s="47"/>
    </row>
    <row r="36" spans="2:19">
      <c r="B36" s="45" t="s">
        <v>4</v>
      </c>
      <c r="C36" s="46">
        <v>117</v>
      </c>
      <c r="D36" s="46">
        <v>133</v>
      </c>
      <c r="E36" s="46">
        <v>108</v>
      </c>
      <c r="F36" s="46">
        <v>116</v>
      </c>
      <c r="G36" s="46">
        <v>90</v>
      </c>
      <c r="H36" s="30">
        <f>SUM(C36:G36)</f>
        <v>564</v>
      </c>
      <c r="I36" s="46">
        <v>98</v>
      </c>
      <c r="J36" s="46">
        <v>98</v>
      </c>
      <c r="K36" s="46">
        <v>72</v>
      </c>
      <c r="L36" s="46">
        <v>72</v>
      </c>
      <c r="M36" s="46">
        <v>51</v>
      </c>
      <c r="N36" s="32">
        <f>SUM(I36:M36)</f>
        <v>391</v>
      </c>
      <c r="S36" s="47"/>
    </row>
    <row r="37" spans="2:19">
      <c r="B37" s="45" t="s">
        <v>5</v>
      </c>
      <c r="C37" s="46">
        <v>216</v>
      </c>
      <c r="D37" s="46">
        <v>175</v>
      </c>
      <c r="E37" s="46">
        <v>197</v>
      </c>
      <c r="F37" s="46">
        <v>137</v>
      </c>
      <c r="G37" s="46">
        <v>140</v>
      </c>
      <c r="H37" s="30">
        <f>SUM(C37:G37)</f>
        <v>865</v>
      </c>
      <c r="I37" s="46">
        <v>167</v>
      </c>
      <c r="J37" s="46">
        <v>130</v>
      </c>
      <c r="K37" s="46">
        <v>141</v>
      </c>
      <c r="L37" s="46">
        <v>133</v>
      </c>
      <c r="M37" s="46">
        <v>113</v>
      </c>
      <c r="N37" s="32">
        <f>SUM(I37:M37)</f>
        <v>684</v>
      </c>
      <c r="S37" s="47"/>
    </row>
    <row r="38" spans="2:19">
      <c r="B38" s="52" t="s">
        <v>6</v>
      </c>
      <c r="C38" s="30">
        <f t="shared" ref="C38:N38" si="8">SUM(C36:C37)</f>
        <v>333</v>
      </c>
      <c r="D38" s="30">
        <f t="shared" si="8"/>
        <v>308</v>
      </c>
      <c r="E38" s="30">
        <f t="shared" si="8"/>
        <v>305</v>
      </c>
      <c r="F38" s="30">
        <f t="shared" si="8"/>
        <v>253</v>
      </c>
      <c r="G38" s="30">
        <f t="shared" si="8"/>
        <v>230</v>
      </c>
      <c r="H38" s="30">
        <f t="shared" si="8"/>
        <v>1429</v>
      </c>
      <c r="I38" s="30">
        <f t="shared" si="8"/>
        <v>265</v>
      </c>
      <c r="J38" s="30">
        <f t="shared" si="8"/>
        <v>228</v>
      </c>
      <c r="K38" s="30">
        <f t="shared" si="8"/>
        <v>213</v>
      </c>
      <c r="L38" s="30">
        <f t="shared" si="8"/>
        <v>205</v>
      </c>
      <c r="M38" s="30">
        <f t="shared" si="8"/>
        <v>164</v>
      </c>
      <c r="N38" s="32">
        <f t="shared" si="8"/>
        <v>1075</v>
      </c>
      <c r="S38" s="47"/>
    </row>
    <row r="39" spans="2:19">
      <c r="B39" s="53"/>
      <c r="C39" s="54" t="s">
        <v>200</v>
      </c>
      <c r="D39" s="54" t="s">
        <v>201</v>
      </c>
      <c r="E39" s="54" t="s">
        <v>202</v>
      </c>
      <c r="F39" s="54" t="s">
        <v>203</v>
      </c>
      <c r="G39" s="54" t="s">
        <v>204</v>
      </c>
      <c r="H39" s="55" t="s">
        <v>114</v>
      </c>
      <c r="I39" s="54" t="s">
        <v>205</v>
      </c>
      <c r="J39" s="54" t="s">
        <v>206</v>
      </c>
      <c r="K39" s="54" t="s">
        <v>207</v>
      </c>
      <c r="L39" s="54" t="s">
        <v>208</v>
      </c>
      <c r="M39" s="54" t="s">
        <v>209</v>
      </c>
      <c r="N39" s="56" t="s">
        <v>114</v>
      </c>
      <c r="S39" s="47"/>
    </row>
    <row r="40" spans="2:19">
      <c r="B40" s="45" t="s">
        <v>4</v>
      </c>
      <c r="C40" s="46">
        <v>62</v>
      </c>
      <c r="D40" s="46">
        <v>50</v>
      </c>
      <c r="E40" s="46">
        <v>28</v>
      </c>
      <c r="F40" s="46">
        <v>17</v>
      </c>
      <c r="G40" s="46">
        <v>28</v>
      </c>
      <c r="H40" s="30">
        <f>SUM(C40:G40)</f>
        <v>185</v>
      </c>
      <c r="I40" s="46">
        <v>17</v>
      </c>
      <c r="J40" s="46">
        <v>7</v>
      </c>
      <c r="K40" s="46">
        <v>5</v>
      </c>
      <c r="L40" s="46">
        <v>5</v>
      </c>
      <c r="M40" s="46">
        <v>0</v>
      </c>
      <c r="N40" s="32">
        <f>SUM(I40:M40)</f>
        <v>34</v>
      </c>
      <c r="S40" s="47"/>
    </row>
    <row r="41" spans="2:19">
      <c r="B41" s="45" t="s">
        <v>5</v>
      </c>
      <c r="C41" s="46">
        <v>95</v>
      </c>
      <c r="D41" s="46">
        <v>96</v>
      </c>
      <c r="E41" s="46">
        <v>105</v>
      </c>
      <c r="F41" s="46">
        <v>59</v>
      </c>
      <c r="G41" s="46">
        <v>49</v>
      </c>
      <c r="H41" s="30">
        <f>SUM(C41:G41)</f>
        <v>404</v>
      </c>
      <c r="I41" s="46">
        <v>33</v>
      </c>
      <c r="J41" s="46">
        <v>37</v>
      </c>
      <c r="K41" s="46">
        <v>21</v>
      </c>
      <c r="L41" s="46">
        <v>20</v>
      </c>
      <c r="M41" s="46">
        <v>10</v>
      </c>
      <c r="N41" s="32">
        <f>SUM(I41:M41)</f>
        <v>121</v>
      </c>
      <c r="S41" s="47"/>
    </row>
    <row r="42" spans="2:19">
      <c r="B42" s="52" t="s">
        <v>6</v>
      </c>
      <c r="C42" s="30">
        <f t="shared" ref="C42:N42" si="9">SUM(C40:C41)</f>
        <v>157</v>
      </c>
      <c r="D42" s="30">
        <f t="shared" si="9"/>
        <v>146</v>
      </c>
      <c r="E42" s="30">
        <f t="shared" si="9"/>
        <v>133</v>
      </c>
      <c r="F42" s="30">
        <f t="shared" si="9"/>
        <v>76</v>
      </c>
      <c r="G42" s="30">
        <f t="shared" si="9"/>
        <v>77</v>
      </c>
      <c r="H42" s="30">
        <f t="shared" si="9"/>
        <v>589</v>
      </c>
      <c r="I42" s="30">
        <f t="shared" si="9"/>
        <v>50</v>
      </c>
      <c r="J42" s="30">
        <f t="shared" si="9"/>
        <v>44</v>
      </c>
      <c r="K42" s="30">
        <f t="shared" si="9"/>
        <v>26</v>
      </c>
      <c r="L42" s="30">
        <f t="shared" si="9"/>
        <v>25</v>
      </c>
      <c r="M42" s="30">
        <f t="shared" si="9"/>
        <v>10</v>
      </c>
      <c r="N42" s="32">
        <f t="shared" si="9"/>
        <v>155</v>
      </c>
      <c r="S42" s="47"/>
    </row>
    <row r="43" spans="2:19">
      <c r="B43" s="53"/>
      <c r="C43" s="54" t="s">
        <v>210</v>
      </c>
      <c r="D43" s="54" t="s">
        <v>211</v>
      </c>
      <c r="E43" s="54" t="s">
        <v>212</v>
      </c>
      <c r="F43" s="54" t="s">
        <v>213</v>
      </c>
      <c r="G43" s="54" t="s">
        <v>214</v>
      </c>
      <c r="H43" s="55" t="s">
        <v>114</v>
      </c>
      <c r="I43" s="54" t="s">
        <v>228</v>
      </c>
      <c r="J43" s="54" t="s">
        <v>229</v>
      </c>
      <c r="K43" s="54" t="s">
        <v>230</v>
      </c>
      <c r="L43" s="54" t="s">
        <v>231</v>
      </c>
      <c r="M43" s="54" t="s">
        <v>232</v>
      </c>
      <c r="N43" s="56" t="s">
        <v>114</v>
      </c>
      <c r="S43" s="47"/>
    </row>
    <row r="44" spans="2:19">
      <c r="B44" s="45" t="s">
        <v>4</v>
      </c>
      <c r="C44" s="46">
        <v>0</v>
      </c>
      <c r="D44" s="46">
        <v>0</v>
      </c>
      <c r="E44" s="46">
        <v>0</v>
      </c>
      <c r="F44" s="46">
        <v>0</v>
      </c>
      <c r="G44" s="46">
        <v>0</v>
      </c>
      <c r="H44" s="30">
        <f>SUM(C44:G44)</f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32">
        <f>SUM(I44:M44)</f>
        <v>0</v>
      </c>
      <c r="S44" s="47"/>
    </row>
    <row r="45" spans="2:19">
      <c r="B45" s="45" t="s">
        <v>5</v>
      </c>
      <c r="C45" s="46">
        <v>6</v>
      </c>
      <c r="D45" s="46">
        <v>4</v>
      </c>
      <c r="E45" s="46">
        <v>3</v>
      </c>
      <c r="F45" s="46">
        <v>4</v>
      </c>
      <c r="G45" s="46">
        <v>1</v>
      </c>
      <c r="H45" s="30">
        <f>SUM(C45:G45)</f>
        <v>18</v>
      </c>
      <c r="I45" s="46">
        <v>1</v>
      </c>
      <c r="J45" s="46">
        <v>0</v>
      </c>
      <c r="K45" s="46">
        <v>0</v>
      </c>
      <c r="L45" s="46">
        <v>0</v>
      </c>
      <c r="M45" s="46">
        <v>0</v>
      </c>
      <c r="N45" s="32">
        <f>SUM(I45:M45)</f>
        <v>1</v>
      </c>
      <c r="S45" s="47"/>
    </row>
    <row r="46" spans="2:19">
      <c r="B46" s="144" t="s">
        <v>6</v>
      </c>
      <c r="C46" s="145">
        <f t="shared" ref="C46:M46" si="10">SUM(C44:C45)</f>
        <v>6</v>
      </c>
      <c r="D46" s="145">
        <f t="shared" si="10"/>
        <v>4</v>
      </c>
      <c r="E46" s="145">
        <f t="shared" si="10"/>
        <v>3</v>
      </c>
      <c r="F46" s="145">
        <f t="shared" si="10"/>
        <v>4</v>
      </c>
      <c r="G46" s="145">
        <f t="shared" si="10"/>
        <v>1</v>
      </c>
      <c r="H46" s="145">
        <f t="shared" si="10"/>
        <v>18</v>
      </c>
      <c r="I46" s="145">
        <f t="shared" si="10"/>
        <v>1</v>
      </c>
      <c r="J46" s="145">
        <f t="shared" si="10"/>
        <v>0</v>
      </c>
      <c r="K46" s="145">
        <f t="shared" si="10"/>
        <v>0</v>
      </c>
      <c r="L46" s="145">
        <f t="shared" si="10"/>
        <v>0</v>
      </c>
      <c r="M46" s="145">
        <f t="shared" si="10"/>
        <v>0</v>
      </c>
      <c r="N46" s="32">
        <f>SUM(N44:N45)</f>
        <v>1</v>
      </c>
      <c r="S46" s="47"/>
    </row>
    <row r="47" spans="2:19">
      <c r="B47" s="140"/>
      <c r="C47" s="141" t="s">
        <v>233</v>
      </c>
      <c r="D47" s="141" t="s">
        <v>234</v>
      </c>
      <c r="E47" s="141" t="s">
        <v>235</v>
      </c>
      <c r="F47" s="141" t="s">
        <v>236</v>
      </c>
      <c r="G47" s="141" t="s">
        <v>237</v>
      </c>
      <c r="H47" s="142" t="s">
        <v>114</v>
      </c>
      <c r="I47" s="54" t="s">
        <v>238</v>
      </c>
      <c r="J47" s="54" t="s">
        <v>239</v>
      </c>
      <c r="K47" s="54" t="s">
        <v>240</v>
      </c>
      <c r="L47" s="54" t="s">
        <v>241</v>
      </c>
      <c r="M47" s="54" t="s">
        <v>242</v>
      </c>
      <c r="N47" s="143" t="s">
        <v>215</v>
      </c>
      <c r="S47" s="47"/>
    </row>
    <row r="48" spans="2:19">
      <c r="B48" s="45" t="s">
        <v>4</v>
      </c>
      <c r="C48" s="46">
        <v>0</v>
      </c>
      <c r="D48" s="46">
        <v>0</v>
      </c>
      <c r="E48" s="46">
        <v>0</v>
      </c>
      <c r="F48" s="46">
        <v>0</v>
      </c>
      <c r="G48" s="46">
        <v>0</v>
      </c>
      <c r="H48" s="30">
        <f>SUM(C48:G48)</f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32">
        <f>H4+N4+H8+H12+H16+H20+H24+H28+H32+H36+H40+H44+H48+N8+N12+N16+N20+N24+N28+N32+N36+N40+N44+I48+J48+K48+L48+M48</f>
        <v>8782</v>
      </c>
      <c r="S48" s="47"/>
    </row>
    <row r="49" spans="2:19">
      <c r="B49" s="45" t="s">
        <v>5</v>
      </c>
      <c r="C49" s="46">
        <v>1</v>
      </c>
      <c r="D49" s="46">
        <v>0</v>
      </c>
      <c r="E49" s="46">
        <v>0</v>
      </c>
      <c r="F49" s="46">
        <v>0</v>
      </c>
      <c r="G49" s="46">
        <v>0</v>
      </c>
      <c r="H49" s="30">
        <f>SUM(C49:G49)</f>
        <v>1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32">
        <f>H5+N5+H9+N9+H13+N13+H17+N17+H21+N21+H25+N25+H29+N29+H33+N33+H37+N37+H41+N41+H45+N45+I49+H49+J49+K49+L49+M49</f>
        <v>10127</v>
      </c>
      <c r="S49" s="47"/>
    </row>
    <row r="50" spans="2:19" ht="14.25" thickBot="1">
      <c r="B50" s="146" t="s">
        <v>6</v>
      </c>
      <c r="C50" s="147">
        <f t="shared" ref="C50:N50" si="11">SUM(C48:C49)</f>
        <v>1</v>
      </c>
      <c r="D50" s="147">
        <f t="shared" si="11"/>
        <v>0</v>
      </c>
      <c r="E50" s="147">
        <f t="shared" si="11"/>
        <v>0</v>
      </c>
      <c r="F50" s="147">
        <f t="shared" si="11"/>
        <v>0</v>
      </c>
      <c r="G50" s="147">
        <f t="shared" si="11"/>
        <v>0</v>
      </c>
      <c r="H50" s="147">
        <f t="shared" si="11"/>
        <v>1</v>
      </c>
      <c r="I50" s="147">
        <f t="shared" si="11"/>
        <v>0</v>
      </c>
      <c r="J50" s="147">
        <f t="shared" si="11"/>
        <v>0</v>
      </c>
      <c r="K50" s="147">
        <f t="shared" si="11"/>
        <v>0</v>
      </c>
      <c r="L50" s="147">
        <f t="shared" si="11"/>
        <v>0</v>
      </c>
      <c r="M50" s="147">
        <f t="shared" si="11"/>
        <v>0</v>
      </c>
      <c r="N50" s="148">
        <f t="shared" si="11"/>
        <v>18909</v>
      </c>
      <c r="S50" s="47"/>
    </row>
    <row r="51" spans="2:19">
      <c r="S51" s="47"/>
    </row>
    <row r="52" spans="2:19">
      <c r="S52" s="47"/>
    </row>
    <row r="53" spans="2:19">
      <c r="S53" s="47"/>
    </row>
    <row r="54" spans="2:19">
      <c r="S54" s="47"/>
    </row>
    <row r="55" spans="2:19">
      <c r="S55" s="47"/>
    </row>
    <row r="56" spans="2:19">
      <c r="S56" s="47"/>
    </row>
    <row r="57" spans="2:19">
      <c r="S57" s="47"/>
    </row>
    <row r="58" spans="2:19">
      <c r="S58" s="47"/>
    </row>
    <row r="59" spans="2:19">
      <c r="S59" s="47"/>
    </row>
    <row r="60" spans="2:19">
      <c r="S60" s="47"/>
    </row>
    <row r="61" spans="2:19">
      <c r="S61" s="47"/>
    </row>
    <row r="62" spans="2:19">
      <c r="S62" s="47"/>
    </row>
    <row r="63" spans="2:19">
      <c r="S63" s="47"/>
    </row>
    <row r="64" spans="2:19">
      <c r="S64" s="47"/>
    </row>
  </sheetData>
  <sheetProtection selectLockedCells="1"/>
  <mergeCells count="7">
    <mergeCell ref="P28:Q28"/>
    <mergeCell ref="P2:Q2"/>
    <mergeCell ref="P3:Q3"/>
    <mergeCell ref="P8:Q8"/>
    <mergeCell ref="P13:Q13"/>
    <mergeCell ref="P18:Q18"/>
    <mergeCell ref="P23:Q23"/>
  </mergeCells>
  <phoneticPr fontId="34"/>
  <printOptions horizontalCentered="1" verticalCentered="1"/>
  <pageMargins left="0.59027777777777779" right="0.39374999999999999" top="0.31527777777777777" bottom="0.19652777777777777" header="0.51180555555555551" footer="0.51180555555555551"/>
  <pageSetup paperSize="9" scale="85" firstPageNumber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住民異動届月計表</vt:lpstr>
      <vt:lpstr>条町名別人口統計表</vt:lpstr>
      <vt:lpstr>年齢別・男女別人口一覧表</vt:lpstr>
      <vt:lpstr>条町名別人口統計表!Excel_BuiltIn_Print_Area_2</vt:lpstr>
      <vt:lpstr>Excel_BuiltIn_Print_Area_2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黒田 隆之</dc:creator>
  <cp:lastModifiedBy>上田　純己</cp:lastModifiedBy>
  <cp:lastPrinted>2023-07-05T02:13:43Z</cp:lastPrinted>
  <dcterms:created xsi:type="dcterms:W3CDTF">2014-03-31T14:18:16Z</dcterms:created>
  <dcterms:modified xsi:type="dcterms:W3CDTF">2023-11-24T04:53:22Z</dcterms:modified>
</cp:coreProperties>
</file>