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<sst xmlns="http://schemas.openxmlformats.org/spreadsheetml/2006/main" count="365" uniqueCount="234">
  <si>
    <t>男</t>
  </si>
  <si>
    <t>女</t>
  </si>
  <si>
    <t>計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</si>
  <si>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</si>
  <si>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</si>
  <si>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</si>
  <si>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</si>
  <si>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</si>
  <si>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</si>
  <si>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</si>
  <si>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</si>
  <si>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</si>
  <si>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</si>
  <si>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</si>
  <si>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</si>
  <si>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</si>
  <si>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</si>
  <si>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</si>
  <si>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</si>
  <si>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</si>
  <si>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</si>
  <si>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</si>
  <si>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</si>
  <si>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</si>
  <si>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</si>
  <si>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</si>
  <si>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</si>
  <si>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</si>
  <si>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</si>
  <si>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</si>
  <si>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</si>
  <si>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</si>
  <si>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</si>
  <si>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</si>
  <si>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</si>
  <si>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</si>
  <si>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</si>
  <si>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</si>
  <si>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</si>
  <si>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</si>
  <si>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</si>
  <si>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</si>
  <si>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</si>
  <si>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</si>
  <si>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</si>
  <si>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</si>
  <si>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</si>
  <si>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</si>
  <si>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</si>
  <si>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</si>
  <si>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</si>
  <si>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</si>
  <si>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</si>
  <si>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</si>
  <si>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</si>
  <si>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</si>
  <si>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</si>
  <si>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</si>
  <si>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</si>
  <si>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</si>
  <si>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</si>
  <si>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</si>
  <si>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</si>
  <si>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</si>
  <si>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</si>
  <si>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</si>
  <si>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</si>
  <si>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</si>
  <si>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</si>
  <si>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</si>
  <si>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</si>
  <si>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</si>
  <si>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</si>
  <si>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</si>
  <si>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</si>
  <si>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</si>
  <si>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</si>
  <si>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</si>
  <si>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</si>
  <si>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</si>
  <si>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</si>
  <si>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</si>
  <si>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</si>
  <si>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</si>
  <si>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</si>
  <si>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</si>
  <si>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</si>
  <si>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</si>
  <si>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</si>
  <si>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</si>
  <si>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</si>
  <si>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</si>
  <si>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</si>
  <si>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</si>
  <si>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</si>
  <si>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</si>
  <si>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</si>
  <si>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</si>
  <si>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</si>
  <si>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</si>
  <si>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</si>
  <si>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</si>
  <si>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</si>
  <si>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</si>
  <si>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</si>
  <si>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</si>
  <si>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</si>
  <si>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</si>
  <si>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</si>
  <si>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</si>
  <si>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</si>
  <si>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</si>
  <si>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</si>
  <si>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</si>
  <si>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</si>
  <si>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</si>
  <si>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</si>
  <si>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</si>
  <si>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</si>
  <si>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</si>
  <si>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</si>
  <si>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</si>
  <si>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</si>
  <si>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</si>
  <si>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</si>
  <si>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</si>
  <si>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</si>
  <si>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</si>
  <si>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</si>
  <si>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</si>
  <si>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</si>
  <si>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</si>
  <si>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</si>
  <si>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</si>
  <si>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</si>
  <si>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</si>
  <si>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</si>
  <si>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</si>
  <si>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</si>
  <si>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</si>
  <si>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</si>
  <si>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</si>
  <si>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</si>
  <si>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</si>
  <si>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</si>
  <si>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</si>
  <si>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</si>
  <si>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</si>
  <si>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</si>
  <si>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</si>
  <si>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</si>
  <si>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</si>
  <si>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</si>
  <si>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</si>
  <si>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</si>
  <si>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</si>
  <si>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</si>
  <si>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</si>
  <si>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</si>
  <si>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</si>
  <si>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</si>
  <si>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</si>
  <si>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</si>
  <si>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</si>
  <si>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</si>
  <si>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</si>
  <si>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</si>
  <si>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</si>
  <si>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</si>
  <si>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</si>
  <si>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</si>
  <si>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</si>
  <si>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</si>
  <si>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</si>
  <si>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</si>
  <si>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</si>
  <si>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</si>
  <si>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</si>
  <si>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</si>
  <si>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</si>
  <si>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</si>
  <si>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</si>
  <si>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</si>
  <si>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</si>
  <si>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</si>
  <si>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</si>
  <si>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</si>
  <si>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</si>
  <si>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</si>
  <si>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</si>
  <si>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</si>
  <si>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</si>
  <si>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</si>
  <si>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</si>
  <si>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</si>
  <si>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</si>
  <si>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</si>
  <si>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</si>
  <si>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</si>
  <si>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</si>
  <si>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</si>
  <si>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>106歳</t>
  </si>
  <si>
    <t>107歳</t>
  </si>
  <si>
    <t>108歳</t>
  </si>
  <si>
    <t>109歳</t>
  </si>
  <si>
    <t>０歳から１４歳</t>
  </si>
  <si>
    <t>１５歳から６４歳</t>
  </si>
  <si>
    <t>１８歳以上</t>
  </si>
  <si>
    <t>６５歳以上</t>
  </si>
  <si>
    <t>７５歳以上</t>
  </si>
  <si>
    <t xml:space="preserve">                             </t>
  </si>
  <si>
    <t xml:space="preserve"> 　　　　  令和４月８月末現在</t>
  </si>
  <si>
    <t>令和４年８月末現在 ※外国人住民を含む</t>
  </si>
  <si>
    <t>住民異動届月計表</t>
  </si>
  <si>
    <t>（令和４年８月分）</t>
  </si>
  <si>
    <t>1.　住民基本台帳人口・世帯数</t>
  </si>
  <si>
    <t>【令和４年８月末現在】　※　（　）は外国人住民の内数</t>
  </si>
  <si>
    <t>　　人　　　 　　　　   　　　口</t>
  </si>
  <si>
    <t>世   帯   数</t>
  </si>
  <si>
    <t>(外国人　　　 
世帯内数）</t>
  </si>
  <si>
    <t>本</t>
  </si>
  <si>
    <t>当    月</t>
  </si>
  <si>
    <t>納</t>
  </si>
  <si>
    <t>多</t>
  </si>
  <si>
    <t>前    月</t>
  </si>
  <si>
    <t>増  　減</t>
  </si>
  <si>
    <t>２.　住民異動状況および届書取扱い状況</t>
  </si>
  <si>
    <t>取扱件数</t>
  </si>
  <si>
    <t>転    入</t>
  </si>
  <si>
    <t>(a)</t>
  </si>
  <si>
    <t>出    生</t>
  </si>
  <si>
    <t>転    出</t>
  </si>
  <si>
    <t>(b)</t>
  </si>
  <si>
    <t>死    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</si>
</sst>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2CC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/>
      <bottom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rgb="FF000000"/>
      </left>
      <right style="medium"/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10" xfId="48" applyFont="1" applyFill="1" applyBorder="1" applyAlignment="1" applyProtection="1">
      <alignment/>
      <protection/>
    </xf>
    <xf numFmtId="38" fontId="0" fillId="0" borderId="11" xfId="48" applyFont="1" applyFill="1" applyBorder="1" applyAlignment="1" applyProtection="1">
      <alignment/>
      <protection/>
    </xf>
    <xf numFmtId="38" fontId="0" fillId="0" borderId="12" xfId="48" applyFont="1" applyFill="1" applyBorder="1" applyAlignment="1" applyProtection="1">
      <alignment/>
      <protection/>
    </xf>
    <xf numFmtId="38" fontId="0" fillId="21" borderId="13" xfId="48" applyFont="1" applyFill="1" applyBorder="1" applyAlignment="1" applyProtection="1">
      <alignment/>
      <protection/>
    </xf>
    <xf numFmtId="38" fontId="0" fillId="21" borderId="14" xfId="48" applyFont="1" applyFill="1" applyBorder="1" applyAlignment="1" applyProtection="1">
      <alignment/>
      <protection/>
    </xf>
    <xf numFmtId="176" fontId="0" fillId="21" borderId="14" xfId="48" applyNumberFormat="1" applyFont="1" applyFill="1" applyBorder="1" applyAlignment="1" applyProtection="1">
      <alignment/>
      <protection/>
    </xf>
    <xf numFmtId="38" fontId="0" fillId="21" borderId="15" xfId="48" applyFont="1" applyFill="1" applyBorder="1" applyAlignment="1" applyProtection="1">
      <alignment/>
      <protection/>
    </xf>
    <xf numFmtId="38" fontId="0" fillId="21" borderId="16" xfId="48" applyFont="1" applyFill="1" applyBorder="1" applyAlignment="1" applyProtection="1">
      <alignment/>
      <protection/>
    </xf>
    <xf numFmtId="38" fontId="0" fillId="0" borderId="15" xfId="48" applyFont="1" applyFill="1" applyBorder="1" applyAlignment="1" applyProtection="1">
      <alignment/>
      <protection/>
    </xf>
    <xf numFmtId="38" fontId="0" fillId="0" borderId="16" xfId="48" applyFont="1" applyFill="1" applyBorder="1" applyAlignment="1" applyProtection="1">
      <alignment/>
      <protection/>
    </xf>
    <xf numFmtId="38" fontId="0" fillId="21" borderId="11" xfId="48" applyFont="1" applyFill="1" applyBorder="1" applyAlignment="1" applyProtection="1">
      <alignment/>
      <protection/>
    </xf>
    <xf numFmtId="38" fontId="0" fillId="0" borderId="11" xfId="48" applyFont="1" applyFill="1" applyBorder="1" applyAlignment="1" applyProtection="1">
      <alignment/>
      <protection/>
    </xf>
    <xf numFmtId="38" fontId="0" fillId="21" borderId="17" xfId="48" applyFont="1" applyFill="1" applyBorder="1" applyAlignment="1" applyProtection="1">
      <alignment/>
      <protection/>
    </xf>
    <xf numFmtId="38" fontId="0" fillId="0" borderId="17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38" fontId="0" fillId="0" borderId="10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19" xfId="0" applyFill="1" applyBorder="1" applyAlignment="1" applyProtection="1">
      <alignment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1" borderId="20" xfId="0" applyFont="1" applyFill="1" applyBorder="1" applyAlignment="1" applyProtection="1">
      <alignment horizontal="center" vertical="center"/>
      <protection/>
    </xf>
    <xf numFmtId="0" fontId="0" fillId="21" borderId="21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22" borderId="18" xfId="0" applyFill="1" applyBorder="1" applyAlignment="1" applyProtection="1">
      <alignment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1" borderId="10" xfId="0" applyFont="1" applyFill="1" applyBorder="1" applyAlignment="1" applyProtection="1">
      <alignment horizontal="center" vertical="center"/>
      <protection/>
    </xf>
    <xf numFmtId="0" fontId="0" fillId="21" borderId="12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38" fontId="0" fillId="0" borderId="24" xfId="0" applyNumberFormat="1" applyFill="1" applyBorder="1" applyAlignment="1" applyProtection="1">
      <alignment/>
      <protection/>
    </xf>
    <xf numFmtId="0" fontId="32" fillId="0" borderId="23" xfId="0" applyFont="1" applyFill="1" applyBorder="1" applyAlignment="1" applyProtection="1">
      <alignment horizontal="center"/>
      <protection/>
    </xf>
    <xf numFmtId="38" fontId="33" fillId="0" borderId="24" xfId="0" applyNumberFormat="1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8" xfId="0" applyFont="1" applyBorder="1" applyAlignment="1" applyProtection="1">
      <alignment/>
      <protection locked="0"/>
    </xf>
    <xf numFmtId="38" fontId="0" fillId="0" borderId="11" xfId="48" applyFont="1" applyFill="1" applyBorder="1" applyAlignment="1" applyProtection="1">
      <alignment/>
      <protection locked="0"/>
    </xf>
    <xf numFmtId="38" fontId="0" fillId="0" borderId="17" xfId="48" applyFont="1" applyFill="1" applyBorder="1" applyAlignment="1" applyProtection="1">
      <alignment/>
      <protection locked="0"/>
    </xf>
    <xf numFmtId="176" fontId="0" fillId="0" borderId="25" xfId="48" applyNumberFormat="1" applyFont="1" applyFill="1" applyBorder="1" applyAlignment="1" applyProtection="1">
      <alignment/>
      <protection locked="0"/>
    </xf>
    <xf numFmtId="0" fontId="0" fillId="6" borderId="18" xfId="0" applyFont="1" applyFill="1" applyBorder="1" applyAlignment="1" applyProtection="1">
      <alignment/>
      <protection locked="0"/>
    </xf>
    <xf numFmtId="0" fontId="0" fillId="4" borderId="18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11" xfId="0" applyFont="1" applyFill="1" applyBorder="1" applyAlignment="1" applyProtection="1">
      <alignment horizontal="center" vertical="center"/>
      <protection/>
    </xf>
    <xf numFmtId="0" fontId="0" fillId="21" borderId="17" xfId="0" applyFont="1" applyFill="1" applyBorder="1" applyAlignment="1" applyProtection="1">
      <alignment vertical="center"/>
      <protection/>
    </xf>
    <xf numFmtId="0" fontId="29" fillId="21" borderId="17" xfId="0" applyFont="1" applyFill="1" applyBorder="1" applyAlignment="1" applyProtection="1">
      <alignment horizontal="center" vertical="center" wrapText="1"/>
      <protection/>
    </xf>
    <xf numFmtId="0" fontId="0" fillId="21" borderId="25" xfId="0" applyFont="1" applyFill="1" applyBorder="1" applyAlignment="1" applyProtection="1">
      <alignment vertical="center"/>
      <protection/>
    </xf>
    <xf numFmtId="0" fontId="0" fillId="21" borderId="2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10" xfId="0" applyNumberFormat="1" applyFont="1" applyFill="1" applyBorder="1" applyAlignment="1" applyProtection="1">
      <alignment horizontal="center"/>
      <protection/>
    </xf>
    <xf numFmtId="38" fontId="0" fillId="0" borderId="10" xfId="0" applyNumberFormat="1" applyBorder="1" applyAlignment="1" applyProtection="1">
      <alignment/>
      <protection/>
    </xf>
    <xf numFmtId="38" fontId="0" fillId="0" borderId="11" xfId="0" applyNumberFormat="1" applyBorder="1" applyAlignment="1" applyProtection="1">
      <alignment/>
      <protection/>
    </xf>
    <xf numFmtId="38" fontId="0" fillId="0" borderId="17" xfId="0" applyNumberFormat="1" applyFont="1" applyBorder="1" applyAlignment="1" applyProtection="1">
      <alignment/>
      <protection/>
    </xf>
    <xf numFmtId="176" fontId="0" fillId="0" borderId="25" xfId="0" applyNumberFormat="1" applyFont="1" applyBorder="1" applyAlignment="1" applyProtection="1">
      <alignment/>
      <protection/>
    </xf>
    <xf numFmtId="0" fontId="0" fillId="4" borderId="10" xfId="0" applyFont="1" applyFill="1" applyBorder="1" applyAlignment="1" applyProtection="1">
      <alignment horizontal="center"/>
      <protection/>
    </xf>
    <xf numFmtId="0" fontId="0" fillId="21" borderId="28" xfId="0" applyFont="1" applyFill="1" applyBorder="1" applyAlignment="1" applyProtection="1">
      <alignment/>
      <protection/>
    </xf>
    <xf numFmtId="0" fontId="0" fillId="21" borderId="29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 vertical="center"/>
      <protection/>
    </xf>
    <xf numFmtId="0" fontId="0" fillId="21" borderId="25" xfId="0" applyFont="1" applyFill="1" applyBorder="1" applyAlignment="1" applyProtection="1">
      <alignment vertical="center"/>
      <protection/>
    </xf>
    <xf numFmtId="176" fontId="0" fillId="21" borderId="25" xfId="0" applyNumberFormat="1" applyFont="1" applyFill="1" applyBorder="1" applyAlignment="1" applyProtection="1">
      <alignment vertical="center"/>
      <protection/>
    </xf>
    <xf numFmtId="176" fontId="0" fillId="21" borderId="30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176" fontId="0" fillId="0" borderId="25" xfId="0" applyNumberFormat="1" applyFont="1" applyBorder="1" applyAlignment="1" applyProtection="1">
      <alignment/>
      <protection/>
    </xf>
    <xf numFmtId="176" fontId="0" fillId="0" borderId="25" xfId="0" applyNumberFormat="1" applyFont="1" applyBorder="1" applyAlignment="1" applyProtection="1">
      <alignment vertical="center"/>
      <protection/>
    </xf>
    <xf numFmtId="176" fontId="0" fillId="0" borderId="30" xfId="0" applyNumberFormat="1" applyFont="1" applyBorder="1" applyAlignment="1" applyProtection="1">
      <alignment vertical="center"/>
      <protection/>
    </xf>
    <xf numFmtId="38" fontId="0" fillId="6" borderId="18" xfId="0" applyNumberFormat="1" applyFont="1" applyFill="1" applyBorder="1" applyAlignment="1" applyProtection="1">
      <alignment horizontal="center"/>
      <protection/>
    </xf>
    <xf numFmtId="38" fontId="0" fillId="0" borderId="11" xfId="0" applyNumberFormat="1" applyFont="1" applyBorder="1" applyAlignment="1" applyProtection="1">
      <alignment/>
      <protection/>
    </xf>
    <xf numFmtId="0" fontId="0" fillId="4" borderId="22" xfId="0" applyFont="1" applyFill="1" applyBorder="1" applyAlignment="1" applyProtection="1">
      <alignment horizontal="center"/>
      <protection/>
    </xf>
    <xf numFmtId="38" fontId="0" fillId="0" borderId="13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/>
      <protection locked="0"/>
    </xf>
    <xf numFmtId="38" fontId="0" fillId="0" borderId="17" xfId="0" applyNumberFormat="1" applyFont="1" applyBorder="1" applyAlignment="1" applyProtection="1">
      <alignment/>
      <protection locked="0"/>
    </xf>
    <xf numFmtId="176" fontId="0" fillId="0" borderId="25" xfId="0" applyNumberFormat="1" applyFont="1" applyBorder="1" applyAlignment="1" applyProtection="1">
      <alignment/>
      <protection locked="0"/>
    </xf>
    <xf numFmtId="38" fontId="0" fillId="0" borderId="11" xfId="0" applyNumberFormat="1" applyFont="1" applyBorder="1" applyAlignment="1" applyProtection="1">
      <alignment/>
      <protection locked="0"/>
    </xf>
    <xf numFmtId="176" fontId="0" fillId="0" borderId="25" xfId="0" applyNumberFormat="1" applyFont="1" applyBorder="1" applyAlignment="1" applyProtection="1">
      <alignment vertical="center"/>
      <protection locked="0"/>
    </xf>
    <xf numFmtId="38" fontId="0" fillId="0" borderId="13" xfId="48" applyFont="1" applyFill="1" applyBorder="1" applyAlignment="1" applyProtection="1">
      <alignment/>
      <protection locked="0"/>
    </xf>
    <xf numFmtId="38" fontId="0" fillId="0" borderId="14" xfId="0" applyNumberFormat="1" applyFont="1" applyBorder="1" applyAlignment="1" applyProtection="1">
      <alignment/>
      <protection locked="0"/>
    </xf>
    <xf numFmtId="176" fontId="0" fillId="0" borderId="32" xfId="0" applyNumberFormat="1" applyFont="1" applyBorder="1" applyAlignment="1" applyProtection="1">
      <alignment/>
      <protection locked="0"/>
    </xf>
    <xf numFmtId="38" fontId="0" fillId="0" borderId="13" xfId="0" applyNumberFormat="1" applyFont="1" applyBorder="1" applyAlignment="1" applyProtection="1">
      <alignment/>
      <protection locked="0"/>
    </xf>
    <xf numFmtId="176" fontId="0" fillId="0" borderId="32" xfId="0" applyNumberFormat="1" applyFont="1" applyBorder="1" applyAlignment="1" applyProtection="1">
      <alignment vertical="center"/>
      <protection locked="0"/>
    </xf>
    <xf numFmtId="0" fontId="0" fillId="22" borderId="10" xfId="0" applyFont="1" applyFill="1" applyBorder="1" applyAlignment="1" applyProtection="1">
      <alignment horizontal="center" shrinkToFit="1"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38" fontId="0" fillId="0" borderId="0" xfId="0" applyNumberForma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/>
      <protection/>
    </xf>
    <xf numFmtId="38" fontId="33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4" fillId="0" borderId="40" xfId="0" applyFont="1" applyFill="1" applyBorder="1" applyAlignment="1">
      <alignment vertical="center"/>
    </xf>
    <xf numFmtId="0" fontId="0" fillId="24" borderId="39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24" fillId="24" borderId="40" xfId="0" applyFont="1" applyFill="1" applyBorder="1" applyAlignment="1">
      <alignment vertical="center"/>
    </xf>
    <xf numFmtId="3" fontId="25" fillId="24" borderId="41" xfId="0" applyNumberFormat="1" applyFont="1" applyFill="1" applyBorder="1" applyAlignment="1">
      <alignment vertical="center"/>
    </xf>
    <xf numFmtId="176" fontId="25" fillId="24" borderId="36" xfId="0" applyNumberFormat="1" applyFont="1" applyFill="1" applyBorder="1" applyAlignment="1">
      <alignment vertical="center"/>
    </xf>
    <xf numFmtId="3" fontId="25" fillId="0" borderId="42" xfId="0" applyNumberFormat="1" applyFont="1" applyFill="1" applyBorder="1" applyAlignment="1">
      <alignment vertical="center"/>
    </xf>
    <xf numFmtId="176" fontId="25" fillId="0" borderId="4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2" fillId="24" borderId="39" xfId="0" applyNumberFormat="1" applyFont="1" applyFill="1" applyBorder="1" applyAlignment="1">
      <alignment vertical="center"/>
    </xf>
    <xf numFmtId="3" fontId="0" fillId="24" borderId="0" xfId="0" applyNumberFormat="1" applyFont="1" applyFill="1" applyBorder="1" applyAlignment="1">
      <alignment vertical="center"/>
    </xf>
    <xf numFmtId="176" fontId="25" fillId="24" borderId="44" xfId="0" applyNumberFormat="1" applyFont="1" applyFill="1" applyBorder="1" applyAlignment="1">
      <alignment vertical="center"/>
    </xf>
    <xf numFmtId="3" fontId="22" fillId="0" borderId="39" xfId="0" applyNumberFormat="1" applyFont="1" applyFill="1" applyBorder="1" applyAlignment="1">
      <alignment vertical="center"/>
    </xf>
    <xf numFmtId="3" fontId="25" fillId="0" borderId="41" xfId="0" applyNumberFormat="1" applyFont="1" applyFill="1" applyBorder="1" applyAlignment="1">
      <alignment vertical="center"/>
    </xf>
    <xf numFmtId="176" fontId="25" fillId="0" borderId="45" xfId="0" applyNumberFormat="1" applyFont="1" applyFill="1" applyBorder="1" applyAlignment="1">
      <alignment vertical="center"/>
    </xf>
    <xf numFmtId="0" fontId="21" fillId="0" borderId="46" xfId="0" applyFont="1" applyFill="1" applyBorder="1" applyAlignment="1">
      <alignment vertical="center"/>
    </xf>
    <xf numFmtId="0" fontId="26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6" fontId="22" fillId="24" borderId="46" xfId="0" applyNumberFormat="1" applyFont="1" applyFill="1" applyBorder="1" applyAlignment="1">
      <alignment vertical="center"/>
    </xf>
    <xf numFmtId="0" fontId="0" fillId="24" borderId="41" xfId="0" applyFont="1" applyFill="1" applyBorder="1" applyAlignment="1">
      <alignment vertical="center"/>
    </xf>
    <xf numFmtId="176" fontId="22" fillId="0" borderId="46" xfId="0" applyNumberFormat="1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24" borderId="39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4" fillId="0" borderId="47" xfId="0" applyFont="1" applyFill="1" applyBorder="1" applyAlignment="1">
      <alignment vertical="center"/>
    </xf>
    <xf numFmtId="176" fontId="32" fillId="24" borderId="37" xfId="0" applyNumberFormat="1" applyFont="1" applyFill="1" applyBorder="1" applyAlignment="1">
      <alignment vertical="center"/>
    </xf>
    <xf numFmtId="0" fontId="0" fillId="24" borderId="38" xfId="0" applyFont="1" applyFill="1" applyBorder="1" applyAlignment="1">
      <alignment vertical="center"/>
    </xf>
    <xf numFmtId="0" fontId="24" fillId="24" borderId="47" xfId="0" applyFont="1" applyFill="1" applyBorder="1" applyAlignment="1">
      <alignment vertical="center"/>
    </xf>
    <xf numFmtId="3" fontId="25" fillId="24" borderId="38" xfId="0" applyNumberFormat="1" applyFont="1" applyFill="1" applyBorder="1" applyAlignment="1">
      <alignment vertical="center"/>
    </xf>
    <xf numFmtId="176" fontId="25" fillId="24" borderId="48" xfId="0" applyNumberFormat="1" applyFont="1" applyFill="1" applyBorder="1" applyAlignment="1">
      <alignment vertical="center"/>
    </xf>
    <xf numFmtId="176" fontId="32" fillId="0" borderId="37" xfId="0" applyNumberFormat="1" applyFont="1" applyFill="1" applyBorder="1" applyAlignment="1">
      <alignment vertical="center"/>
    </xf>
    <xf numFmtId="3" fontId="25" fillId="0" borderId="38" xfId="0" applyNumberFormat="1" applyFont="1" applyFill="1" applyBorder="1" applyAlignment="1">
      <alignment vertical="center"/>
    </xf>
    <xf numFmtId="176" fontId="25" fillId="0" borderId="49" xfId="0" applyNumberFormat="1" applyFont="1" applyFill="1" applyBorder="1" applyAlignment="1">
      <alignment vertical="center"/>
    </xf>
    <xf numFmtId="0" fontId="22" fillId="0" borderId="50" xfId="0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5" fillId="0" borderId="40" xfId="0" applyFont="1" applyFill="1" applyBorder="1" applyAlignment="1">
      <alignment horizontal="center" vertical="center"/>
    </xf>
    <xf numFmtId="3" fontId="25" fillId="0" borderId="46" xfId="0" applyNumberFormat="1" applyFont="1" applyFill="1" applyBorder="1" applyAlignment="1">
      <alignment vertical="center"/>
    </xf>
    <xf numFmtId="176" fontId="25" fillId="0" borderId="41" xfId="0" applyNumberFormat="1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3" fontId="25" fillId="0" borderId="40" xfId="0" applyNumberFormat="1" applyFont="1" applyFill="1" applyBorder="1" applyAlignment="1">
      <alignment vertical="center"/>
    </xf>
    <xf numFmtId="0" fontId="25" fillId="0" borderId="39" xfId="0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3" fontId="25" fillId="0" borderId="52" xfId="0" applyNumberFormat="1" applyFont="1" applyFill="1" applyBorder="1" applyAlignment="1">
      <alignment vertical="center"/>
    </xf>
    <xf numFmtId="0" fontId="25" fillId="0" borderId="53" xfId="0" applyFont="1" applyFill="1" applyBorder="1" applyAlignment="1">
      <alignment vertical="center"/>
    </xf>
    <xf numFmtId="0" fontId="25" fillId="0" borderId="44" xfId="0" applyFont="1" applyFill="1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3" fontId="25" fillId="0" borderId="37" xfId="0" applyNumberFormat="1" applyFont="1" applyFill="1" applyBorder="1" applyAlignment="1">
      <alignment vertical="center"/>
    </xf>
    <xf numFmtId="176" fontId="25" fillId="0" borderId="38" xfId="0" applyNumberFormat="1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47" xfId="0" applyFont="1" applyFill="1" applyBorder="1" applyAlignment="1">
      <alignment vertical="center"/>
    </xf>
    <xf numFmtId="3" fontId="25" fillId="0" borderId="47" xfId="0" applyNumberFormat="1" applyFont="1" applyFill="1" applyBorder="1" applyAlignment="1">
      <alignment vertical="center"/>
    </xf>
    <xf numFmtId="0" fontId="25" fillId="0" borderId="53" xfId="0" applyFont="1" applyFill="1" applyBorder="1" applyAlignment="1">
      <alignment vertical="center"/>
    </xf>
    <xf numFmtId="0" fontId="25" fillId="0" borderId="44" xfId="0" applyFont="1" applyFill="1" applyBorder="1" applyAlignment="1">
      <alignment vertical="center"/>
    </xf>
    <xf numFmtId="0" fontId="25" fillId="0" borderId="55" xfId="0" applyFont="1" applyFill="1" applyBorder="1" applyAlignment="1">
      <alignment vertical="center"/>
    </xf>
    <xf numFmtId="3" fontId="25" fillId="0" borderId="53" xfId="0" applyNumberFormat="1" applyFont="1" applyFill="1" applyBorder="1" applyAlignment="1">
      <alignment vertical="center"/>
    </xf>
    <xf numFmtId="3" fontId="25" fillId="0" borderId="44" xfId="0" applyNumberFormat="1" applyFont="1" applyFill="1" applyBorder="1" applyAlignment="1">
      <alignment vertical="center"/>
    </xf>
    <xf numFmtId="3" fontId="25" fillId="0" borderId="55" xfId="0" applyNumberFormat="1" applyFont="1" applyFill="1" applyBorder="1" applyAlignment="1">
      <alignment vertical="center"/>
    </xf>
    <xf numFmtId="3" fontId="25" fillId="0" borderId="56" xfId="0" applyNumberFormat="1" applyFont="1" applyFill="1" applyBorder="1" applyAlignment="1">
      <alignment vertical="center"/>
    </xf>
    <xf numFmtId="3" fontId="25" fillId="0" borderId="57" xfId="0" applyNumberFormat="1" applyFont="1" applyFill="1" applyBorder="1" applyAlignment="1">
      <alignment vertical="center"/>
    </xf>
    <xf numFmtId="3" fontId="25" fillId="0" borderId="58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25" fillId="0" borderId="59" xfId="0" applyNumberFormat="1" applyFont="1" applyFill="1" applyBorder="1" applyAlignment="1">
      <alignment vertical="center"/>
    </xf>
    <xf numFmtId="3" fontId="25" fillId="0" borderId="48" xfId="0" applyNumberFormat="1" applyFont="1" applyFill="1" applyBorder="1" applyAlignment="1">
      <alignment vertical="center"/>
    </xf>
    <xf numFmtId="176" fontId="25" fillId="0" borderId="60" xfId="0" applyNumberFormat="1" applyFont="1" applyFill="1" applyBorder="1" applyAlignment="1">
      <alignment vertical="center"/>
    </xf>
    <xf numFmtId="3" fontId="25" fillId="0" borderId="61" xfId="0" applyNumberFormat="1" applyFont="1" applyFill="1" applyBorder="1" applyAlignment="1">
      <alignment vertical="center"/>
    </xf>
    <xf numFmtId="176" fontId="25" fillId="0" borderId="61" xfId="0" applyNumberFormat="1" applyFont="1" applyFill="1" applyBorder="1" applyAlignment="1">
      <alignment vertical="center"/>
    </xf>
    <xf numFmtId="176" fontId="25" fillId="0" borderId="62" xfId="0" applyNumberFormat="1" applyFont="1" applyFill="1" applyBorder="1" applyAlignment="1">
      <alignment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3" fontId="25" fillId="0" borderId="35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" fontId="25" fillId="0" borderId="68" xfId="0" applyNumberFormat="1" applyFont="1" applyFill="1" applyBorder="1" applyAlignment="1">
      <alignment vertical="center"/>
    </xf>
    <xf numFmtId="3" fontId="25" fillId="0" borderId="42" xfId="0" applyNumberFormat="1" applyFont="1" applyFill="1" applyBorder="1" applyAlignment="1">
      <alignment vertical="center"/>
    </xf>
    <xf numFmtId="176" fontId="25" fillId="0" borderId="42" xfId="0" applyNumberFormat="1" applyFont="1" applyFill="1" applyBorder="1" applyAlignment="1">
      <alignment vertical="center"/>
    </xf>
    <xf numFmtId="176" fontId="25" fillId="0" borderId="69" xfId="0" applyNumberFormat="1" applyFont="1" applyFill="1" applyBorder="1" applyAlignment="1">
      <alignment vertical="center"/>
    </xf>
    <xf numFmtId="176" fontId="25" fillId="0" borderId="44" xfId="0" applyNumberFormat="1" applyFont="1" applyFill="1" applyBorder="1" applyAlignment="1">
      <alignment vertical="center"/>
    </xf>
    <xf numFmtId="176" fontId="25" fillId="0" borderId="45" xfId="0" applyNumberFormat="1" applyFont="1" applyFill="1" applyBorder="1" applyAlignment="1">
      <alignment vertical="center"/>
    </xf>
    <xf numFmtId="176" fontId="32" fillId="0" borderId="37" xfId="0" applyNumberFormat="1" applyFont="1" applyFill="1" applyBorder="1" applyAlignment="1">
      <alignment vertical="center"/>
    </xf>
    <xf numFmtId="176" fontId="32" fillId="0" borderId="38" xfId="0" applyNumberFormat="1" applyFont="1" applyFill="1" applyBorder="1" applyAlignment="1">
      <alignment vertical="center"/>
    </xf>
    <xf numFmtId="176" fontId="25" fillId="0" borderId="48" xfId="0" applyNumberFormat="1" applyFont="1" applyFill="1" applyBorder="1" applyAlignment="1">
      <alignment vertical="center"/>
    </xf>
    <xf numFmtId="176" fontId="25" fillId="0" borderId="49" xfId="0" applyNumberFormat="1" applyFont="1" applyFill="1" applyBorder="1" applyAlignment="1">
      <alignment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2" fillId="0" borderId="71" xfId="0" applyFont="1" applyFill="1" applyBorder="1" applyAlignment="1">
      <alignment vertical="center"/>
    </xf>
    <xf numFmtId="0" fontId="22" fillId="0" borderId="61" xfId="0" applyFont="1" applyFill="1" applyBorder="1" applyAlignment="1">
      <alignment vertical="center"/>
    </xf>
    <xf numFmtId="176" fontId="22" fillId="0" borderId="46" xfId="0" applyNumberFormat="1" applyFont="1" applyFill="1" applyBorder="1" applyAlignment="1">
      <alignment vertical="center"/>
    </xf>
    <xf numFmtId="176" fontId="22" fillId="0" borderId="41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6" fontId="25" fillId="0" borderId="72" xfId="0" applyNumberFormat="1" applyFont="1" applyFill="1" applyBorder="1" applyAlignment="1">
      <alignment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73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right" vertical="center" wrapText="1"/>
    </xf>
    <xf numFmtId="0" fontId="23" fillId="0" borderId="38" xfId="0" applyFont="1" applyFill="1" applyBorder="1" applyAlignment="1">
      <alignment horizontal="right" vertical="center" wrapText="1"/>
    </xf>
    <xf numFmtId="0" fontId="23" fillId="0" borderId="74" xfId="0" applyFont="1" applyFill="1" applyBorder="1" applyAlignment="1">
      <alignment horizontal="right" vertical="center" wrapText="1"/>
    </xf>
    <xf numFmtId="38" fontId="0" fillId="21" borderId="10" xfId="48" applyFont="1" applyFill="1" applyBorder="1" applyAlignment="1" applyProtection="1">
      <alignment/>
      <protection/>
    </xf>
    <xf numFmtId="38" fontId="0" fillId="0" borderId="10" xfId="48" applyFont="1" applyFill="1" applyBorder="1" applyAlignment="1" applyProtection="1">
      <alignment/>
      <protection/>
    </xf>
    <xf numFmtId="38" fontId="0" fillId="0" borderId="10" xfId="0" applyNumberFormat="1" applyFont="1" applyBorder="1" applyAlignment="1" applyProtection="1">
      <alignment/>
      <protection locked="0"/>
    </xf>
    <xf numFmtId="38" fontId="0" fillId="0" borderId="15" xfId="0" applyNumberFormat="1" applyFont="1" applyBorder="1" applyAlignment="1" applyProtection="1">
      <alignment/>
      <protection locked="0"/>
    </xf>
    <xf numFmtId="0" fontId="0" fillId="21" borderId="19" xfId="0" applyFont="1" applyFill="1" applyBorder="1" applyAlignment="1" applyProtection="1">
      <alignment horizontal="center" vertical="center"/>
      <protection/>
    </xf>
    <xf numFmtId="0" fontId="0" fillId="21" borderId="20" xfId="0" applyFont="1" applyFill="1" applyBorder="1" applyAlignment="1" applyProtection="1">
      <alignment horizontal="center" vertical="center"/>
      <protection/>
    </xf>
    <xf numFmtId="0" fontId="0" fillId="21" borderId="21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6" xfId="0" applyFont="1" applyFill="1" applyBorder="1" applyAlignment="1" applyProtection="1">
      <alignment horizontal="center" vertical="center"/>
      <protection/>
    </xf>
    <xf numFmtId="0" fontId="0" fillId="4" borderId="7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tabSelected="1" zoomScaleSheetLayoutView="100" zoomScalePageLayoutView="0" workbookViewId="0" topLeftCell="A1">
      <selection activeCell="AC12" sqref="AC12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1:30" ht="16.5" customHeight="1">
      <c r="A1" s="110"/>
      <c r="B1" s="111" t="s">
        <v>213</v>
      </c>
      <c r="C1" s="112"/>
      <c r="D1" s="112"/>
      <c r="E1" s="112"/>
      <c r="F1" s="110"/>
      <c r="G1" s="113" t="s">
        <v>214</v>
      </c>
      <c r="H1" s="113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ht="16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ht="16.5" customHeight="1" thickBot="1">
      <c r="A3" s="110"/>
      <c r="B3" s="107" t="s">
        <v>215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4" t="s">
        <v>216</v>
      </c>
      <c r="AD3" s="110"/>
    </row>
    <row r="4" spans="1:32" ht="16.5" customHeight="1" thickBot="1">
      <c r="A4" s="110"/>
      <c r="B4" s="115"/>
      <c r="C4" s="116"/>
      <c r="D4" s="228" t="s">
        <v>217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30"/>
      <c r="Y4" s="231" t="s">
        <v>218</v>
      </c>
      <c r="Z4" s="232"/>
      <c r="AA4" s="232"/>
      <c r="AB4" s="232"/>
      <c r="AC4" s="233"/>
      <c r="AD4" s="110"/>
      <c r="AE4" s="3"/>
      <c r="AF4" s="3"/>
    </row>
    <row r="5" spans="1:32" s="2" customFormat="1" ht="27" customHeight="1" thickBot="1">
      <c r="A5" s="107"/>
      <c r="B5" s="117"/>
      <c r="C5" s="118"/>
      <c r="D5" s="198" t="s">
        <v>0</v>
      </c>
      <c r="E5" s="199"/>
      <c r="F5" s="199"/>
      <c r="G5" s="199"/>
      <c r="H5" s="199"/>
      <c r="I5" s="199"/>
      <c r="J5" s="199"/>
      <c r="K5" s="234"/>
      <c r="L5" s="198" t="s">
        <v>1</v>
      </c>
      <c r="M5" s="199"/>
      <c r="N5" s="199"/>
      <c r="O5" s="199"/>
      <c r="P5" s="199"/>
      <c r="Q5" s="199"/>
      <c r="R5" s="199"/>
      <c r="S5" s="234"/>
      <c r="T5" s="198" t="s">
        <v>2</v>
      </c>
      <c r="U5" s="199"/>
      <c r="V5" s="199"/>
      <c r="W5" s="199"/>
      <c r="X5" s="234"/>
      <c r="Y5" s="235" t="s">
        <v>219</v>
      </c>
      <c r="Z5" s="236"/>
      <c r="AA5" s="236"/>
      <c r="AB5" s="236"/>
      <c r="AC5" s="237"/>
      <c r="AD5" s="107"/>
      <c r="AE5" s="102"/>
      <c r="AF5" s="102"/>
    </row>
    <row r="6" spans="1:32" ht="16.5" customHeight="1">
      <c r="A6" s="110"/>
      <c r="B6" s="119"/>
      <c r="C6" s="110"/>
      <c r="D6" s="225"/>
      <c r="E6" s="226"/>
      <c r="F6" s="110"/>
      <c r="G6" s="120" t="s">
        <v>220</v>
      </c>
      <c r="H6" s="208">
        <v>7962</v>
      </c>
      <c r="I6" s="208"/>
      <c r="J6" s="209">
        <v>37</v>
      </c>
      <c r="K6" s="227"/>
      <c r="L6" s="225"/>
      <c r="M6" s="226"/>
      <c r="N6" s="110"/>
      <c r="O6" s="120" t="s">
        <v>220</v>
      </c>
      <c r="P6" s="208">
        <v>9177</v>
      </c>
      <c r="Q6" s="208"/>
      <c r="R6" s="209">
        <v>49</v>
      </c>
      <c r="S6" s="227"/>
      <c r="T6" s="121"/>
      <c r="U6" s="122"/>
      <c r="V6" s="123" t="s">
        <v>220</v>
      </c>
      <c r="W6" s="124">
        <f aca="true" t="shared" si="0" ref="W6:W11">SUM(H6+P6)</f>
        <v>17139</v>
      </c>
      <c r="X6" s="125">
        <f aca="true" t="shared" si="1" ref="X6:X11">SUM(J6+R6)</f>
        <v>86</v>
      </c>
      <c r="Y6" s="119"/>
      <c r="Z6" s="110"/>
      <c r="AA6" s="120" t="s">
        <v>220</v>
      </c>
      <c r="AB6" s="126">
        <v>9339</v>
      </c>
      <c r="AC6" s="127">
        <v>69</v>
      </c>
      <c r="AD6" s="110"/>
      <c r="AE6" s="3"/>
      <c r="AF6" s="3"/>
    </row>
    <row r="7" spans="1:32" ht="16.5" customHeight="1">
      <c r="A7" s="110"/>
      <c r="B7" s="217" t="s">
        <v>221</v>
      </c>
      <c r="C7" s="218"/>
      <c r="D7" s="219">
        <f>SUM(H6:I8)</f>
        <v>9001</v>
      </c>
      <c r="E7" s="220"/>
      <c r="F7" s="128"/>
      <c r="G7" s="120" t="s">
        <v>222</v>
      </c>
      <c r="H7" s="183">
        <v>757</v>
      </c>
      <c r="I7" s="183"/>
      <c r="J7" s="212">
        <v>1</v>
      </c>
      <c r="K7" s="212"/>
      <c r="L7" s="219">
        <f>P6+P7+P8</f>
        <v>10264</v>
      </c>
      <c r="M7" s="220"/>
      <c r="N7" s="128"/>
      <c r="O7" s="120" t="s">
        <v>222</v>
      </c>
      <c r="P7" s="183">
        <v>778</v>
      </c>
      <c r="Q7" s="183"/>
      <c r="R7" s="212">
        <v>5</v>
      </c>
      <c r="S7" s="212"/>
      <c r="T7" s="129">
        <f>SUM(W6:W8)</f>
        <v>19265</v>
      </c>
      <c r="U7" s="130"/>
      <c r="V7" s="123" t="s">
        <v>222</v>
      </c>
      <c r="W7" s="124">
        <f>SUM(H7+P7)</f>
        <v>1535</v>
      </c>
      <c r="X7" s="131">
        <f t="shared" si="1"/>
        <v>6</v>
      </c>
      <c r="Y7" s="132">
        <v>10525</v>
      </c>
      <c r="Z7" s="128"/>
      <c r="AA7" s="120" t="s">
        <v>222</v>
      </c>
      <c r="AB7" s="133">
        <v>884</v>
      </c>
      <c r="AC7" s="134">
        <v>5</v>
      </c>
      <c r="AD7" s="110"/>
      <c r="AE7" s="3"/>
      <c r="AF7" s="3"/>
    </row>
    <row r="8" spans="1:32" ht="16.5" customHeight="1">
      <c r="A8" s="110"/>
      <c r="B8" s="135"/>
      <c r="C8" s="136"/>
      <c r="D8" s="223">
        <f>SUM(J6:K8)</f>
        <v>38</v>
      </c>
      <c r="E8" s="224"/>
      <c r="F8" s="137"/>
      <c r="G8" s="120" t="s">
        <v>223</v>
      </c>
      <c r="H8" s="183">
        <v>282</v>
      </c>
      <c r="I8" s="183"/>
      <c r="J8" s="212">
        <v>0</v>
      </c>
      <c r="K8" s="212"/>
      <c r="L8" s="223">
        <f>R6+R7+R8</f>
        <v>59</v>
      </c>
      <c r="M8" s="224"/>
      <c r="N8" s="137"/>
      <c r="O8" s="120" t="s">
        <v>223</v>
      </c>
      <c r="P8" s="183">
        <v>309</v>
      </c>
      <c r="Q8" s="183"/>
      <c r="R8" s="212">
        <v>5</v>
      </c>
      <c r="S8" s="212"/>
      <c r="T8" s="138">
        <f>SUM(X6:X8)</f>
        <v>97</v>
      </c>
      <c r="U8" s="139"/>
      <c r="V8" s="123" t="s">
        <v>223</v>
      </c>
      <c r="W8" s="124">
        <f t="shared" si="0"/>
        <v>591</v>
      </c>
      <c r="X8" s="131">
        <f t="shared" si="1"/>
        <v>5</v>
      </c>
      <c r="Y8" s="140">
        <v>76</v>
      </c>
      <c r="Z8" s="137"/>
      <c r="AA8" s="120" t="s">
        <v>223</v>
      </c>
      <c r="AB8" s="133">
        <v>302</v>
      </c>
      <c r="AC8" s="134">
        <v>2</v>
      </c>
      <c r="AD8" s="110"/>
      <c r="AE8" s="3"/>
      <c r="AF8" s="3"/>
    </row>
    <row r="9" spans="1:32" ht="16.5" customHeight="1">
      <c r="A9" s="110"/>
      <c r="B9" s="141"/>
      <c r="C9" s="142"/>
      <c r="D9" s="221"/>
      <c r="E9" s="222"/>
      <c r="F9" s="110"/>
      <c r="G9" s="120" t="s">
        <v>220</v>
      </c>
      <c r="H9" s="183">
        <v>7973</v>
      </c>
      <c r="I9" s="183"/>
      <c r="J9" s="211">
        <v>36</v>
      </c>
      <c r="K9" s="212"/>
      <c r="L9" s="221"/>
      <c r="M9" s="222"/>
      <c r="N9" s="110"/>
      <c r="O9" s="120" t="s">
        <v>220</v>
      </c>
      <c r="P9" s="183">
        <v>9188</v>
      </c>
      <c r="Q9" s="183"/>
      <c r="R9" s="211">
        <v>49</v>
      </c>
      <c r="S9" s="212"/>
      <c r="T9" s="143"/>
      <c r="U9" s="122"/>
      <c r="V9" s="123" t="s">
        <v>220</v>
      </c>
      <c r="W9" s="124">
        <f t="shared" si="0"/>
        <v>17161</v>
      </c>
      <c r="X9" s="131">
        <f t="shared" si="1"/>
        <v>85</v>
      </c>
      <c r="Y9" s="144"/>
      <c r="Z9" s="110"/>
      <c r="AA9" s="120" t="s">
        <v>220</v>
      </c>
      <c r="AB9" s="133">
        <v>9348</v>
      </c>
      <c r="AC9" s="134">
        <v>68</v>
      </c>
      <c r="AD9" s="110"/>
      <c r="AE9" s="3"/>
      <c r="AF9" s="3"/>
    </row>
    <row r="10" spans="1:32" ht="16.5" customHeight="1">
      <c r="A10" s="110"/>
      <c r="B10" s="217" t="s">
        <v>224</v>
      </c>
      <c r="C10" s="218"/>
      <c r="D10" s="219">
        <f>SUM(H9:I11)</f>
        <v>9013</v>
      </c>
      <c r="E10" s="220"/>
      <c r="F10" s="128"/>
      <c r="G10" s="120" t="s">
        <v>222</v>
      </c>
      <c r="H10" s="183">
        <v>757</v>
      </c>
      <c r="I10" s="183"/>
      <c r="J10" s="211">
        <v>1</v>
      </c>
      <c r="K10" s="212"/>
      <c r="L10" s="219">
        <f>P9+P10+P11</f>
        <v>10270</v>
      </c>
      <c r="M10" s="220"/>
      <c r="N10" s="128"/>
      <c r="O10" s="120" t="s">
        <v>222</v>
      </c>
      <c r="P10" s="183">
        <v>775</v>
      </c>
      <c r="Q10" s="183"/>
      <c r="R10" s="211">
        <v>5</v>
      </c>
      <c r="S10" s="212"/>
      <c r="T10" s="129">
        <f>D10+L10</f>
        <v>19283</v>
      </c>
      <c r="U10" s="130"/>
      <c r="V10" s="123" t="s">
        <v>222</v>
      </c>
      <c r="W10" s="124">
        <f t="shared" si="0"/>
        <v>1532</v>
      </c>
      <c r="X10" s="131">
        <f t="shared" si="1"/>
        <v>6</v>
      </c>
      <c r="Y10" s="132">
        <v>10529</v>
      </c>
      <c r="Z10" s="128"/>
      <c r="AA10" s="120" t="s">
        <v>222</v>
      </c>
      <c r="AB10" s="133">
        <v>881</v>
      </c>
      <c r="AC10" s="134">
        <v>5</v>
      </c>
      <c r="AD10" s="110"/>
      <c r="AE10" s="3"/>
      <c r="AF10" s="3"/>
    </row>
    <row r="11" spans="1:32" ht="16.5" customHeight="1">
      <c r="A11" s="110"/>
      <c r="B11" s="135"/>
      <c r="C11" s="136"/>
      <c r="D11" s="223">
        <f>SUM(J9:K11)</f>
        <v>37</v>
      </c>
      <c r="E11" s="224"/>
      <c r="F11" s="137"/>
      <c r="G11" s="120" t="s">
        <v>223</v>
      </c>
      <c r="H11" s="183">
        <v>283</v>
      </c>
      <c r="I11" s="183"/>
      <c r="J11" s="211">
        <v>0</v>
      </c>
      <c r="K11" s="212"/>
      <c r="L11" s="223">
        <f>R9+R10+R11</f>
        <v>57</v>
      </c>
      <c r="M11" s="224"/>
      <c r="N11" s="137"/>
      <c r="O11" s="120" t="s">
        <v>223</v>
      </c>
      <c r="P11" s="183">
        <v>307</v>
      </c>
      <c r="Q11" s="183"/>
      <c r="R11" s="211">
        <v>3</v>
      </c>
      <c r="S11" s="212"/>
      <c r="T11" s="138">
        <f>D11+L11</f>
        <v>94</v>
      </c>
      <c r="U11" s="139"/>
      <c r="V11" s="123" t="s">
        <v>223</v>
      </c>
      <c r="W11" s="124">
        <f t="shared" si="0"/>
        <v>590</v>
      </c>
      <c r="X11" s="131">
        <f t="shared" si="1"/>
        <v>3</v>
      </c>
      <c r="Y11" s="140">
        <v>73</v>
      </c>
      <c r="Z11" s="137"/>
      <c r="AA11" s="120" t="s">
        <v>223</v>
      </c>
      <c r="AB11" s="133">
        <v>300</v>
      </c>
      <c r="AC11" s="134">
        <v>0</v>
      </c>
      <c r="AD11" s="110"/>
      <c r="AE11" s="3"/>
      <c r="AF11" s="3"/>
    </row>
    <row r="12" spans="1:32" ht="16.5" customHeight="1">
      <c r="A12" s="110"/>
      <c r="B12" s="141"/>
      <c r="C12" s="142"/>
      <c r="D12" s="221"/>
      <c r="E12" s="222"/>
      <c r="F12" s="110"/>
      <c r="G12" s="120" t="s">
        <v>220</v>
      </c>
      <c r="H12" s="183">
        <f>H6-H9</f>
        <v>-11</v>
      </c>
      <c r="I12" s="183"/>
      <c r="J12" s="211">
        <f>J6-J9</f>
        <v>1</v>
      </c>
      <c r="K12" s="212"/>
      <c r="L12" s="221"/>
      <c r="M12" s="222"/>
      <c r="N12" s="110"/>
      <c r="O12" s="120" t="s">
        <v>220</v>
      </c>
      <c r="P12" s="183">
        <f>P6-P9</f>
        <v>-11</v>
      </c>
      <c r="Q12" s="183"/>
      <c r="R12" s="211">
        <f>R6-R9</f>
        <v>0</v>
      </c>
      <c r="S12" s="212"/>
      <c r="T12" s="143"/>
      <c r="U12" s="122"/>
      <c r="V12" s="123" t="s">
        <v>220</v>
      </c>
      <c r="W12" s="124">
        <f aca="true" t="shared" si="2" ref="W12:X14">W6-W9</f>
        <v>-22</v>
      </c>
      <c r="X12" s="131">
        <f t="shared" si="2"/>
        <v>1</v>
      </c>
      <c r="Y12" s="144"/>
      <c r="Z12" s="110"/>
      <c r="AA12" s="120" t="s">
        <v>220</v>
      </c>
      <c r="AB12" s="133">
        <f aca="true" t="shared" si="3" ref="AB12:AC14">AB6-AB9</f>
        <v>-9</v>
      </c>
      <c r="AC12" s="134">
        <f t="shared" si="3"/>
        <v>1</v>
      </c>
      <c r="AD12" s="110"/>
      <c r="AE12" s="3"/>
      <c r="AF12" s="3"/>
    </row>
    <row r="13" spans="1:32" ht="16.5" customHeight="1">
      <c r="A13" s="110"/>
      <c r="B13" s="217" t="s">
        <v>225</v>
      </c>
      <c r="C13" s="218"/>
      <c r="D13" s="219">
        <v>-12</v>
      </c>
      <c r="E13" s="220"/>
      <c r="F13" s="128"/>
      <c r="G13" s="120" t="s">
        <v>222</v>
      </c>
      <c r="H13" s="183">
        <f>H7-H10</f>
        <v>0</v>
      </c>
      <c r="I13" s="183"/>
      <c r="J13" s="211">
        <f>J7-J10</f>
        <v>0</v>
      </c>
      <c r="K13" s="212"/>
      <c r="L13" s="219">
        <v>-6</v>
      </c>
      <c r="M13" s="220"/>
      <c r="N13" s="128"/>
      <c r="O13" s="120" t="s">
        <v>222</v>
      </c>
      <c r="P13" s="183">
        <f>P7-P10</f>
        <v>3</v>
      </c>
      <c r="Q13" s="183"/>
      <c r="R13" s="211">
        <f>R7-R10</f>
        <v>0</v>
      </c>
      <c r="S13" s="212"/>
      <c r="T13" s="129">
        <v>-18</v>
      </c>
      <c r="U13" s="130"/>
      <c r="V13" s="123" t="s">
        <v>222</v>
      </c>
      <c r="W13" s="124">
        <f t="shared" si="2"/>
        <v>3</v>
      </c>
      <c r="X13" s="131">
        <f t="shared" si="2"/>
        <v>0</v>
      </c>
      <c r="Y13" s="132">
        <v>-4</v>
      </c>
      <c r="Z13" s="128"/>
      <c r="AA13" s="120" t="s">
        <v>222</v>
      </c>
      <c r="AB13" s="133">
        <f t="shared" si="3"/>
        <v>3</v>
      </c>
      <c r="AC13" s="134">
        <f t="shared" si="3"/>
        <v>0</v>
      </c>
      <c r="AD13" s="110"/>
      <c r="AE13" s="3"/>
      <c r="AF13" s="3"/>
    </row>
    <row r="14" spans="1:32" ht="16.5" customHeight="1" thickBot="1">
      <c r="A14" s="110"/>
      <c r="B14" s="145"/>
      <c r="C14" s="146"/>
      <c r="D14" s="213">
        <v>1</v>
      </c>
      <c r="E14" s="214"/>
      <c r="F14" s="146"/>
      <c r="G14" s="147" t="s">
        <v>223</v>
      </c>
      <c r="H14" s="193">
        <f>H8-H11</f>
        <v>-1</v>
      </c>
      <c r="I14" s="193"/>
      <c r="J14" s="215">
        <f>J8-J11</f>
        <v>0</v>
      </c>
      <c r="K14" s="216"/>
      <c r="L14" s="213">
        <v>2</v>
      </c>
      <c r="M14" s="214"/>
      <c r="N14" s="146"/>
      <c r="O14" s="147" t="s">
        <v>223</v>
      </c>
      <c r="P14" s="193">
        <f>P8-P11</f>
        <v>2</v>
      </c>
      <c r="Q14" s="193"/>
      <c r="R14" s="215">
        <f>R8-R11</f>
        <v>2</v>
      </c>
      <c r="S14" s="216"/>
      <c r="T14" s="148">
        <v>3</v>
      </c>
      <c r="U14" s="149"/>
      <c r="V14" s="150" t="s">
        <v>223</v>
      </c>
      <c r="W14" s="151">
        <f t="shared" si="2"/>
        <v>1</v>
      </c>
      <c r="X14" s="152">
        <f t="shared" si="2"/>
        <v>2</v>
      </c>
      <c r="Y14" s="153">
        <v>3</v>
      </c>
      <c r="Z14" s="146"/>
      <c r="AA14" s="147" t="s">
        <v>223</v>
      </c>
      <c r="AB14" s="154">
        <f t="shared" si="3"/>
        <v>2</v>
      </c>
      <c r="AC14" s="155">
        <f t="shared" si="3"/>
        <v>2</v>
      </c>
      <c r="AD14" s="110"/>
      <c r="AE14" s="3"/>
      <c r="AF14" s="3"/>
    </row>
    <row r="15" spans="1:32" ht="16.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3"/>
      <c r="AF15" s="3"/>
    </row>
    <row r="16" spans="1:32" ht="13.5" customHeight="1" thickBot="1">
      <c r="A16" s="110"/>
      <c r="B16" s="107" t="s">
        <v>226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3"/>
      <c r="AF16" s="3"/>
    </row>
    <row r="17" spans="1:32" ht="13.5" customHeight="1" thickBot="1">
      <c r="A17" s="110"/>
      <c r="B17" s="156"/>
      <c r="C17" s="157"/>
      <c r="D17" s="198" t="s">
        <v>0</v>
      </c>
      <c r="E17" s="199"/>
      <c r="F17" s="200"/>
      <c r="G17" s="201" t="s">
        <v>1</v>
      </c>
      <c r="H17" s="199"/>
      <c r="I17" s="199"/>
      <c r="J17" s="199"/>
      <c r="K17" s="200"/>
      <c r="L17" s="201" t="s">
        <v>2</v>
      </c>
      <c r="M17" s="199"/>
      <c r="N17" s="200"/>
      <c r="O17" s="202" t="s">
        <v>227</v>
      </c>
      <c r="P17" s="203"/>
      <c r="Q17" s="203"/>
      <c r="R17" s="204"/>
      <c r="S17" s="107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3"/>
      <c r="AF17" s="3"/>
    </row>
    <row r="18" spans="1:32" ht="13.5" customHeight="1">
      <c r="A18" s="110"/>
      <c r="B18" s="158"/>
      <c r="C18" s="159" t="s">
        <v>228</v>
      </c>
      <c r="D18" s="160">
        <v>17</v>
      </c>
      <c r="E18" s="161">
        <v>1</v>
      </c>
      <c r="F18" s="162"/>
      <c r="G18" s="163"/>
      <c r="H18" s="208">
        <v>26</v>
      </c>
      <c r="I18" s="208"/>
      <c r="J18" s="209">
        <v>2</v>
      </c>
      <c r="K18" s="210"/>
      <c r="L18" s="164">
        <f>D18+H18</f>
        <v>43</v>
      </c>
      <c r="M18" s="161">
        <f>E18+J18</f>
        <v>3</v>
      </c>
      <c r="N18" s="162"/>
      <c r="O18" s="205">
        <v>34</v>
      </c>
      <c r="P18" s="206"/>
      <c r="Q18" s="206"/>
      <c r="R18" s="207"/>
      <c r="S18" s="109"/>
      <c r="T18" s="109"/>
      <c r="U18" s="109"/>
      <c r="V18" s="109"/>
      <c r="W18" s="109"/>
      <c r="X18" s="105"/>
      <c r="Y18" s="110"/>
      <c r="Z18" s="110"/>
      <c r="AA18" s="110"/>
      <c r="AB18" s="110"/>
      <c r="AC18" s="110"/>
      <c r="AD18" s="110"/>
      <c r="AE18" s="3"/>
      <c r="AF18" s="3"/>
    </row>
    <row r="19" spans="1:32" ht="13.5" customHeight="1">
      <c r="A19" s="110"/>
      <c r="B19" s="165" t="s">
        <v>229</v>
      </c>
      <c r="C19" s="159" t="s">
        <v>230</v>
      </c>
      <c r="D19" s="166">
        <v>1</v>
      </c>
      <c r="E19" s="106">
        <v>0</v>
      </c>
      <c r="F19" s="109"/>
      <c r="G19" s="167"/>
      <c r="H19" s="195">
        <v>4</v>
      </c>
      <c r="I19" s="195"/>
      <c r="J19" s="196">
        <v>0</v>
      </c>
      <c r="K19" s="197"/>
      <c r="L19" s="168">
        <f>D19+H19</f>
        <v>5</v>
      </c>
      <c r="M19" s="106">
        <f>E19+J19</f>
        <v>0</v>
      </c>
      <c r="N19" s="109"/>
      <c r="O19" s="182">
        <v>5</v>
      </c>
      <c r="P19" s="183"/>
      <c r="Q19" s="183"/>
      <c r="R19" s="184"/>
      <c r="S19" s="109"/>
      <c r="T19" s="109"/>
      <c r="U19" s="109"/>
      <c r="V19" s="109"/>
      <c r="W19" s="109"/>
      <c r="X19" s="105"/>
      <c r="Y19" s="110"/>
      <c r="Z19" s="110"/>
      <c r="AA19" s="110"/>
      <c r="AB19" s="110"/>
      <c r="AC19" s="110"/>
      <c r="AD19" s="110"/>
      <c r="AE19" s="3"/>
      <c r="AF19" s="3"/>
    </row>
    <row r="20" spans="1:32" ht="13.5" customHeight="1">
      <c r="A20" s="110"/>
      <c r="B20" s="169"/>
      <c r="C20" s="162"/>
      <c r="D20" s="169"/>
      <c r="E20" s="170"/>
      <c r="F20" s="170"/>
      <c r="G20" s="171"/>
      <c r="H20" s="180"/>
      <c r="I20" s="180"/>
      <c r="J20" s="180"/>
      <c r="K20" s="180"/>
      <c r="L20" s="170"/>
      <c r="M20" s="170"/>
      <c r="N20" s="170"/>
      <c r="O20" s="179"/>
      <c r="P20" s="180"/>
      <c r="Q20" s="180"/>
      <c r="R20" s="181"/>
      <c r="S20" s="109"/>
      <c r="T20" s="109"/>
      <c r="U20" s="109"/>
      <c r="V20" s="109"/>
      <c r="W20" s="109"/>
      <c r="X20" s="109"/>
      <c r="Y20" s="110"/>
      <c r="Z20" s="110"/>
      <c r="AA20" s="110"/>
      <c r="AB20" s="110"/>
      <c r="AC20" s="110"/>
      <c r="AD20" s="110"/>
      <c r="AE20" s="3"/>
      <c r="AF20" s="3"/>
    </row>
    <row r="21" spans="1:32" ht="13.5" customHeight="1">
      <c r="A21" s="110"/>
      <c r="B21" s="158"/>
      <c r="C21" s="159" t="s">
        <v>231</v>
      </c>
      <c r="D21" s="160">
        <v>20</v>
      </c>
      <c r="E21" s="161">
        <v>0</v>
      </c>
      <c r="F21" s="162"/>
      <c r="G21" s="163"/>
      <c r="H21" s="180">
        <v>22</v>
      </c>
      <c r="I21" s="180"/>
      <c r="J21" s="192">
        <v>0</v>
      </c>
      <c r="K21" s="192"/>
      <c r="L21" s="164">
        <f>D21+H21</f>
        <v>42</v>
      </c>
      <c r="M21" s="161">
        <f>E21+J21</f>
        <v>0</v>
      </c>
      <c r="N21" s="162"/>
      <c r="O21" s="182">
        <v>30</v>
      </c>
      <c r="P21" s="183"/>
      <c r="Q21" s="183"/>
      <c r="R21" s="184"/>
      <c r="S21" s="109"/>
      <c r="T21" s="109"/>
      <c r="U21" s="109"/>
      <c r="V21" s="109"/>
      <c r="W21" s="109"/>
      <c r="X21" s="109"/>
      <c r="Y21" s="110"/>
      <c r="Z21" s="110"/>
      <c r="AA21" s="110"/>
      <c r="AB21" s="110"/>
      <c r="AC21" s="110"/>
      <c r="AD21" s="110"/>
      <c r="AE21" s="3"/>
      <c r="AF21" s="3"/>
    </row>
    <row r="22" spans="1:32" ht="13.5" customHeight="1" thickBot="1">
      <c r="A22" s="110"/>
      <c r="B22" s="172" t="s">
        <v>232</v>
      </c>
      <c r="C22" s="173" t="s">
        <v>233</v>
      </c>
      <c r="D22" s="174">
        <v>10</v>
      </c>
      <c r="E22" s="175">
        <v>0</v>
      </c>
      <c r="F22" s="176"/>
      <c r="G22" s="177"/>
      <c r="H22" s="193">
        <v>14</v>
      </c>
      <c r="I22" s="193"/>
      <c r="J22" s="194">
        <v>0</v>
      </c>
      <c r="K22" s="194"/>
      <c r="L22" s="178">
        <f>D22+H22</f>
        <v>24</v>
      </c>
      <c r="M22" s="175">
        <f>E22+J22</f>
        <v>0</v>
      </c>
      <c r="N22" s="176"/>
      <c r="O22" s="185">
        <v>24</v>
      </c>
      <c r="P22" s="186"/>
      <c r="Q22" s="186"/>
      <c r="R22" s="187"/>
      <c r="S22" s="109"/>
      <c r="T22" s="109"/>
      <c r="U22" s="109"/>
      <c r="V22" s="109"/>
      <c r="W22" s="109"/>
      <c r="X22" s="109"/>
      <c r="Y22" s="110"/>
      <c r="Z22" s="110"/>
      <c r="AA22" s="110"/>
      <c r="AB22" s="110"/>
      <c r="AC22" s="110"/>
      <c r="AD22" s="110"/>
      <c r="AE22" s="3"/>
      <c r="AF22" s="3"/>
    </row>
    <row r="23" spans="1:32" ht="13.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3"/>
      <c r="AF23" s="3"/>
    </row>
    <row r="24" spans="1:32" ht="13.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3"/>
      <c r="AF24" s="3"/>
    </row>
    <row r="25" spans="1:32" ht="13.5" customHeight="1">
      <c r="A25" s="3"/>
      <c r="B25" s="4"/>
      <c r="C25" s="108"/>
      <c r="D25" s="105"/>
      <c r="E25" s="106"/>
      <c r="F25" s="109"/>
      <c r="G25" s="109"/>
      <c r="H25" s="189"/>
      <c r="I25" s="189"/>
      <c r="J25" s="188"/>
      <c r="K25" s="188"/>
      <c r="L25" s="105"/>
      <c r="M25" s="106"/>
      <c r="N25" s="109"/>
      <c r="O25" s="109"/>
      <c r="P25" s="189"/>
      <c r="Q25" s="189"/>
      <c r="R25" s="188"/>
      <c r="S25" s="188"/>
      <c r="T25" s="105"/>
      <c r="U25" s="109"/>
      <c r="V25" s="109"/>
      <c r="W25" s="109"/>
      <c r="X25" s="4"/>
      <c r="Y25" s="4"/>
      <c r="Z25" s="4"/>
      <c r="AA25" s="4"/>
      <c r="AB25" s="4"/>
      <c r="AC25" s="4"/>
      <c r="AD25" s="3"/>
      <c r="AE25" s="3"/>
      <c r="AF25" s="3"/>
    </row>
    <row r="26" spans="1:32" ht="13.5" customHeight="1">
      <c r="A26" s="3"/>
      <c r="B26" s="4"/>
      <c r="C26" s="109"/>
      <c r="D26" s="109"/>
      <c r="E26" s="109"/>
      <c r="F26" s="109"/>
      <c r="G26" s="109"/>
      <c r="H26" s="190"/>
      <c r="I26" s="190"/>
      <c r="J26" s="190"/>
      <c r="K26" s="190"/>
      <c r="L26" s="109"/>
      <c r="M26" s="109"/>
      <c r="N26" s="109"/>
      <c r="O26" s="109"/>
      <c r="P26" s="190"/>
      <c r="Q26" s="190"/>
      <c r="R26" s="190"/>
      <c r="S26" s="190"/>
      <c r="T26" s="109"/>
      <c r="U26" s="109"/>
      <c r="V26" s="109"/>
      <c r="W26" s="109"/>
      <c r="X26" s="4"/>
      <c r="Y26" s="4"/>
      <c r="Z26" s="4"/>
      <c r="AA26" s="4"/>
      <c r="AB26" s="4"/>
      <c r="AC26" s="4"/>
      <c r="AD26" s="3"/>
      <c r="AE26" s="3"/>
      <c r="AF26" s="3"/>
    </row>
    <row r="27" spans="1:32" ht="13.5" customHeight="1">
      <c r="A27" s="3"/>
      <c r="B27" s="4"/>
      <c r="C27" s="108"/>
      <c r="D27" s="105"/>
      <c r="E27" s="106"/>
      <c r="F27" s="109"/>
      <c r="G27" s="109"/>
      <c r="H27" s="190"/>
      <c r="I27" s="190"/>
      <c r="J27" s="188"/>
      <c r="K27" s="188"/>
      <c r="L27" s="105"/>
      <c r="M27" s="106"/>
      <c r="N27" s="109"/>
      <c r="O27" s="109"/>
      <c r="P27" s="189"/>
      <c r="Q27" s="189"/>
      <c r="R27" s="191"/>
      <c r="S27" s="191"/>
      <c r="T27" s="105"/>
      <c r="U27" s="109"/>
      <c r="V27" s="109"/>
      <c r="W27" s="109"/>
      <c r="X27" s="4"/>
      <c r="Y27" s="4"/>
      <c r="Z27" s="4"/>
      <c r="AA27" s="4"/>
      <c r="AB27" s="4"/>
      <c r="AC27" s="4"/>
      <c r="AD27" s="3"/>
      <c r="AE27" s="3"/>
      <c r="AF27" s="3"/>
    </row>
    <row r="28" spans="1:32" ht="13.5" customHeight="1">
      <c r="A28" s="3"/>
      <c r="B28" s="103"/>
      <c r="C28" s="108"/>
      <c r="D28" s="105"/>
      <c r="E28" s="106"/>
      <c r="F28" s="109"/>
      <c r="G28" s="109"/>
      <c r="H28" s="189"/>
      <c r="I28" s="189"/>
      <c r="J28" s="188"/>
      <c r="K28" s="188"/>
      <c r="L28" s="105"/>
      <c r="M28" s="106"/>
      <c r="N28" s="109"/>
      <c r="O28" s="109"/>
      <c r="P28" s="191"/>
      <c r="Q28" s="191"/>
      <c r="R28" s="191"/>
      <c r="S28" s="191"/>
      <c r="T28" s="105"/>
      <c r="U28" s="109"/>
      <c r="V28" s="109"/>
      <c r="W28" s="109"/>
      <c r="X28" s="4"/>
      <c r="Y28" s="4"/>
      <c r="Z28" s="4"/>
      <c r="AA28" s="4"/>
      <c r="AB28" s="4"/>
      <c r="AC28" s="4"/>
      <c r="AD28" s="3"/>
      <c r="AE28" s="3"/>
      <c r="AF28" s="3"/>
    </row>
    <row r="29" spans="1:32" ht="14.25" customHeight="1">
      <c r="A29" s="3"/>
      <c r="B29" s="103"/>
      <c r="C29" s="108"/>
      <c r="D29" s="105"/>
      <c r="E29" s="106"/>
      <c r="F29" s="109"/>
      <c r="G29" s="109"/>
      <c r="H29" s="189"/>
      <c r="I29" s="189"/>
      <c r="J29" s="188"/>
      <c r="K29" s="188"/>
      <c r="L29" s="105"/>
      <c r="M29" s="106"/>
      <c r="N29" s="109"/>
      <c r="O29" s="109"/>
      <c r="P29" s="191"/>
      <c r="Q29" s="191"/>
      <c r="R29" s="191"/>
      <c r="S29" s="191"/>
      <c r="T29" s="105"/>
      <c r="U29" s="109"/>
      <c r="V29" s="109"/>
      <c r="W29" s="109"/>
      <c r="X29" s="4"/>
      <c r="Y29" s="4"/>
      <c r="Z29" s="4"/>
      <c r="AA29" s="4"/>
      <c r="AB29" s="4"/>
      <c r="AC29" s="4"/>
      <c r="AD29" s="3"/>
      <c r="AE29" s="3"/>
      <c r="AF29" s="3"/>
    </row>
    <row r="30" spans="1:32" ht="13.5" customHeight="1">
      <c r="A30" s="3"/>
      <c r="B30" s="103"/>
      <c r="C30" s="108"/>
      <c r="D30" s="105"/>
      <c r="E30" s="106"/>
      <c r="F30" s="109"/>
      <c r="G30" s="109"/>
      <c r="H30" s="189"/>
      <c r="I30" s="189"/>
      <c r="J30" s="189"/>
      <c r="K30" s="189"/>
      <c r="L30" s="105"/>
      <c r="M30" s="105"/>
      <c r="N30" s="109"/>
      <c r="O30" s="109"/>
      <c r="P30" s="191"/>
      <c r="Q30" s="191"/>
      <c r="R30" s="191"/>
      <c r="S30" s="191"/>
      <c r="T30" s="105"/>
      <c r="U30" s="109"/>
      <c r="V30" s="109"/>
      <c r="W30" s="109"/>
      <c r="X30" s="4"/>
      <c r="Y30" s="4"/>
      <c r="Z30" s="4"/>
      <c r="AA30" s="4"/>
      <c r="AB30" s="4"/>
      <c r="AC30" s="101"/>
      <c r="AD30" s="3"/>
      <c r="AE30" s="3"/>
      <c r="AF30" s="3"/>
    </row>
    <row r="31" spans="1:32" ht="13.5" customHeight="1">
      <c r="A31" s="3"/>
      <c r="B31" s="103"/>
      <c r="C31" s="108"/>
      <c r="D31" s="105"/>
      <c r="E31" s="106"/>
      <c r="F31" s="109"/>
      <c r="G31" s="109"/>
      <c r="H31" s="189"/>
      <c r="I31" s="189"/>
      <c r="J31" s="189"/>
      <c r="K31" s="189"/>
      <c r="L31" s="105"/>
      <c r="M31" s="105"/>
      <c r="N31" s="109"/>
      <c r="O31" s="109"/>
      <c r="P31" s="191"/>
      <c r="Q31" s="191"/>
      <c r="R31" s="191"/>
      <c r="S31" s="191"/>
      <c r="T31" s="105"/>
      <c r="U31" s="109"/>
      <c r="V31" s="109"/>
      <c r="W31" s="109"/>
      <c r="X31" s="4"/>
      <c r="Y31" s="4"/>
      <c r="Z31" s="4"/>
      <c r="AA31" s="4"/>
      <c r="AB31" s="4"/>
      <c r="AC31" s="101"/>
      <c r="AD31" s="3"/>
      <c r="AE31" s="3"/>
      <c r="AF31" s="3"/>
    </row>
    <row r="32" spans="1:32" ht="13.5" customHeight="1">
      <c r="A32" s="3"/>
      <c r="B32" s="103"/>
      <c r="C32" s="108"/>
      <c r="D32" s="105"/>
      <c r="E32" s="106"/>
      <c r="F32" s="109"/>
      <c r="G32" s="109"/>
      <c r="H32" s="190"/>
      <c r="I32" s="190"/>
      <c r="J32" s="188"/>
      <c r="K32" s="188"/>
      <c r="L32" s="105"/>
      <c r="M32" s="106"/>
      <c r="N32" s="109"/>
      <c r="O32" s="109"/>
      <c r="P32" s="191"/>
      <c r="Q32" s="191"/>
      <c r="R32" s="191"/>
      <c r="S32" s="191"/>
      <c r="T32" s="105"/>
      <c r="U32" s="109"/>
      <c r="V32" s="109"/>
      <c r="W32" s="109"/>
      <c r="X32" s="4"/>
      <c r="Y32" s="4"/>
      <c r="Z32" s="4"/>
      <c r="AA32" s="4"/>
      <c r="AB32" s="4"/>
      <c r="AC32" s="4"/>
      <c r="AD32" s="3"/>
      <c r="AE32" s="3"/>
      <c r="AF32" s="3"/>
    </row>
    <row r="33" spans="1:32" ht="13.5" customHeight="1">
      <c r="A33" s="3"/>
      <c r="B33" s="4"/>
      <c r="C33" s="108"/>
      <c r="D33" s="105"/>
      <c r="E33" s="106"/>
      <c r="F33" s="109"/>
      <c r="G33" s="109"/>
      <c r="H33" s="189"/>
      <c r="I33" s="189"/>
      <c r="J33" s="188"/>
      <c r="K33" s="188"/>
      <c r="L33" s="105"/>
      <c r="M33" s="106"/>
      <c r="N33" s="109"/>
      <c r="O33" s="109"/>
      <c r="P33" s="189"/>
      <c r="Q33" s="189"/>
      <c r="R33" s="188"/>
      <c r="S33" s="188"/>
      <c r="T33" s="105"/>
      <c r="U33" s="109"/>
      <c r="V33" s="109"/>
      <c r="W33" s="109"/>
      <c r="X33" s="4"/>
      <c r="Y33" s="4"/>
      <c r="Z33" s="4"/>
      <c r="AA33" s="4"/>
      <c r="AB33" s="4"/>
      <c r="AC33" s="101"/>
      <c r="AD33" s="3"/>
      <c r="AE33" s="3"/>
      <c r="AF33" s="3"/>
    </row>
    <row r="34" spans="1:32" ht="13.5" customHeight="1">
      <c r="A34" s="3"/>
      <c r="B34" s="4"/>
      <c r="C34" s="109"/>
      <c r="D34" s="105"/>
      <c r="E34" s="105"/>
      <c r="F34" s="109"/>
      <c r="G34" s="109"/>
      <c r="H34" s="190"/>
      <c r="I34" s="190"/>
      <c r="J34" s="190"/>
      <c r="K34" s="190"/>
      <c r="L34" s="109"/>
      <c r="M34" s="109"/>
      <c r="N34" s="109"/>
      <c r="O34" s="109"/>
      <c r="P34" s="190"/>
      <c r="Q34" s="190"/>
      <c r="R34" s="190"/>
      <c r="S34" s="190"/>
      <c r="T34" s="109"/>
      <c r="U34" s="109"/>
      <c r="V34" s="109"/>
      <c r="W34" s="109"/>
      <c r="X34" s="4"/>
      <c r="Y34" s="4"/>
      <c r="Z34" s="4"/>
      <c r="AA34" s="4"/>
      <c r="AB34" s="4"/>
      <c r="AC34" s="4"/>
      <c r="AD34" s="3"/>
      <c r="AE34" s="3"/>
      <c r="AF34" s="3"/>
    </row>
    <row r="35" spans="1:32" ht="13.5" customHeight="1">
      <c r="A35" s="3"/>
      <c r="B35" s="4"/>
      <c r="C35" s="109"/>
      <c r="D35" s="105"/>
      <c r="E35" s="106"/>
      <c r="F35" s="109"/>
      <c r="G35" s="109"/>
      <c r="H35" s="189"/>
      <c r="I35" s="189"/>
      <c r="J35" s="188"/>
      <c r="K35" s="188"/>
      <c r="L35" s="105"/>
      <c r="M35" s="106"/>
      <c r="N35" s="105"/>
      <c r="O35" s="109"/>
      <c r="P35" s="189"/>
      <c r="Q35" s="189"/>
      <c r="R35" s="188"/>
      <c r="S35" s="188"/>
      <c r="T35" s="105"/>
      <c r="U35" s="109"/>
      <c r="V35" s="109"/>
      <c r="W35" s="109"/>
      <c r="X35" s="4"/>
      <c r="Y35" s="4"/>
      <c r="Z35" s="4"/>
      <c r="AA35" s="4"/>
      <c r="AB35" s="4"/>
      <c r="AC35" s="101"/>
      <c r="AD35" s="3"/>
      <c r="AE35" s="3"/>
      <c r="AF35" s="3"/>
    </row>
    <row r="36" spans="1:32" ht="13.5" customHeight="1">
      <c r="A36" s="3"/>
      <c r="B36" s="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3.5" customHeight="1">
      <c r="A37" s="3"/>
      <c r="B37" s="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64870" ht="13.5" customHeight="1"/>
    <row r="65523" ht="13.5" customHeight="1"/>
  </sheetData>
  <sheetProtection selectLockedCells="1" selectUnlockedCells="1"/>
  <mergeCells count="115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H19:I19"/>
    <mergeCell ref="J19:K19"/>
    <mergeCell ref="D17:F17"/>
    <mergeCell ref="G17:K17"/>
    <mergeCell ref="L17:N17"/>
    <mergeCell ref="O17:R17"/>
    <mergeCell ref="O18:R18"/>
    <mergeCell ref="O19:R19"/>
    <mergeCell ref="H18:I18"/>
    <mergeCell ref="J18:K18"/>
    <mergeCell ref="H21:I21"/>
    <mergeCell ref="J21:K21"/>
    <mergeCell ref="H22:I22"/>
    <mergeCell ref="J22:K22"/>
    <mergeCell ref="H20:I20"/>
    <mergeCell ref="J20:K20"/>
    <mergeCell ref="H27:I27"/>
    <mergeCell ref="J27:K27"/>
    <mergeCell ref="H28:I28"/>
    <mergeCell ref="J28:K28"/>
    <mergeCell ref="H25:I25"/>
    <mergeCell ref="J25:K25"/>
    <mergeCell ref="H26:I26"/>
    <mergeCell ref="J26:K26"/>
    <mergeCell ref="R35:S35"/>
    <mergeCell ref="P35:Q35"/>
    <mergeCell ref="H35:I35"/>
    <mergeCell ref="J35:K35"/>
    <mergeCell ref="H34:I34"/>
    <mergeCell ref="J34:K34"/>
    <mergeCell ref="P34:Q34"/>
    <mergeCell ref="R34:S34"/>
    <mergeCell ref="H33:I33"/>
    <mergeCell ref="J32:K32"/>
    <mergeCell ref="H32:I32"/>
    <mergeCell ref="J31:K31"/>
    <mergeCell ref="H31:I31"/>
    <mergeCell ref="P27:S32"/>
    <mergeCell ref="H29:I29"/>
    <mergeCell ref="J29:K29"/>
    <mergeCell ref="H30:I30"/>
    <mergeCell ref="J30:K30"/>
    <mergeCell ref="O20:R20"/>
    <mergeCell ref="O21:R21"/>
    <mergeCell ref="O22:R22"/>
    <mergeCell ref="R33:S33"/>
    <mergeCell ref="P33:Q33"/>
    <mergeCell ref="J33:K33"/>
    <mergeCell ref="R26:S26"/>
    <mergeCell ref="P26:Q26"/>
    <mergeCell ref="R25:S25"/>
    <mergeCell ref="P25:Q2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79" activePane="bottomRight" state="frozen"/>
      <selection pane="topLeft" activeCell="V12" sqref="V12"/>
      <selection pane="topRight" activeCell="V12" sqref="V12"/>
      <selection pane="bottomLeft" activeCell="V12" sqref="V12"/>
      <selection pane="bottomRight" activeCell="N75" sqref="N75"/>
    </sheetView>
  </sheetViews>
  <sheetFormatPr defaultColWidth="9.00390625" defaultRowHeight="13.5" customHeight="1"/>
  <cols>
    <col min="1" max="1" width="4.375" style="19" customWidth="1"/>
    <col min="2" max="2" width="31.75390625" style="19" customWidth="1"/>
    <col min="3" max="3" width="11.375" style="19" customWidth="1"/>
    <col min="4" max="4" width="8.125" style="19" customWidth="1"/>
    <col min="5" max="5" width="1.625" style="19" customWidth="1"/>
    <col min="6" max="6" width="5.125" style="19" customWidth="1"/>
    <col min="7" max="7" width="1.625" style="19" customWidth="1"/>
    <col min="8" max="8" width="11.375" style="19" customWidth="1"/>
    <col min="9" max="9" width="7.625" style="19" customWidth="1"/>
    <col min="10" max="10" width="11.375" style="19" customWidth="1"/>
    <col min="11" max="11" width="7.625" style="19" customWidth="1"/>
    <col min="12" max="12" width="11.375" style="19" customWidth="1"/>
    <col min="13" max="13" width="7.625" style="19" customWidth="1"/>
    <col min="14" max="16384" width="9.00390625" style="19" customWidth="1"/>
  </cols>
  <sheetData>
    <row r="1" spans="2:12" ht="22.5" customHeight="1">
      <c r="B1" s="43"/>
      <c r="C1" s="44" t="s">
        <v>3</v>
      </c>
      <c r="D1" s="43"/>
      <c r="E1" s="43"/>
      <c r="F1" s="43"/>
      <c r="G1" s="43"/>
      <c r="H1" s="43"/>
      <c r="I1" s="43"/>
      <c r="J1" s="43" t="s">
        <v>211</v>
      </c>
      <c r="K1" s="43"/>
      <c r="L1" s="43"/>
    </row>
    <row r="2" spans="4:13" ht="14.25" customHeight="1" thickBot="1">
      <c r="D2" s="45"/>
      <c r="E2" s="45"/>
      <c r="F2" s="45"/>
      <c r="G2" s="45"/>
      <c r="H2" s="21"/>
      <c r="I2" s="21"/>
      <c r="M2" s="46" t="s">
        <v>4</v>
      </c>
    </row>
    <row r="3" spans="2:13" ht="14.25" customHeight="1" thickBot="1">
      <c r="B3" s="242" t="s">
        <v>5</v>
      </c>
      <c r="C3" s="243" t="s">
        <v>6</v>
      </c>
      <c r="D3" s="243"/>
      <c r="E3" s="243"/>
      <c r="F3" s="243"/>
      <c r="G3" s="243"/>
      <c r="H3" s="243" t="s">
        <v>0</v>
      </c>
      <c r="I3" s="243"/>
      <c r="J3" s="243" t="s">
        <v>1</v>
      </c>
      <c r="K3" s="243"/>
      <c r="L3" s="244" t="s">
        <v>2</v>
      </c>
      <c r="M3" s="244"/>
    </row>
    <row r="4" spans="2:13" ht="22.5">
      <c r="B4" s="242"/>
      <c r="C4" s="55" t="s">
        <v>7</v>
      </c>
      <c r="D4" s="56" t="s">
        <v>8</v>
      </c>
      <c r="E4" s="57" t="s">
        <v>9</v>
      </c>
      <c r="F4" s="58" t="s">
        <v>10</v>
      </c>
      <c r="G4" s="59" t="s">
        <v>11</v>
      </c>
      <c r="H4" s="55" t="s">
        <v>7</v>
      </c>
      <c r="I4" s="33" t="s">
        <v>8</v>
      </c>
      <c r="J4" s="55" t="s">
        <v>7</v>
      </c>
      <c r="K4" s="33" t="s">
        <v>8</v>
      </c>
      <c r="L4" s="55" t="s">
        <v>7</v>
      </c>
      <c r="M4" s="34" t="s">
        <v>8</v>
      </c>
    </row>
    <row r="5" spans="2:13" ht="14.25" customHeight="1">
      <c r="B5" s="47" t="s">
        <v>12</v>
      </c>
      <c r="C5" s="24">
        <v>308</v>
      </c>
      <c r="D5" s="48">
        <v>2</v>
      </c>
      <c r="E5" s="49"/>
      <c r="F5" s="49">
        <v>0</v>
      </c>
      <c r="G5" s="50"/>
      <c r="H5" s="24">
        <v>245</v>
      </c>
      <c r="I5" s="24">
        <v>0</v>
      </c>
      <c r="J5" s="24">
        <v>279</v>
      </c>
      <c r="K5" s="48">
        <v>2</v>
      </c>
      <c r="L5" s="6">
        <f aca="true" t="shared" si="0" ref="L5:L36">H5+J5</f>
        <v>524</v>
      </c>
      <c r="M5" s="7">
        <f aca="true" t="shared" si="1" ref="M5:M36">I5+K5</f>
        <v>2</v>
      </c>
    </row>
    <row r="6" spans="2:13" ht="14.25" customHeight="1">
      <c r="B6" s="47" t="s">
        <v>13</v>
      </c>
      <c r="C6" s="24">
        <v>483</v>
      </c>
      <c r="D6" s="48">
        <v>4</v>
      </c>
      <c r="E6" s="49"/>
      <c r="F6" s="49">
        <v>1</v>
      </c>
      <c r="G6" s="50"/>
      <c r="H6" s="24">
        <v>350</v>
      </c>
      <c r="I6" s="24">
        <v>2</v>
      </c>
      <c r="J6" s="24">
        <v>448</v>
      </c>
      <c r="K6" s="48">
        <v>2</v>
      </c>
      <c r="L6" s="6">
        <f t="shared" si="0"/>
        <v>798</v>
      </c>
      <c r="M6" s="7">
        <f t="shared" si="1"/>
        <v>4</v>
      </c>
    </row>
    <row r="7" spans="2:13" ht="14.25" customHeight="1">
      <c r="B7" s="47" t="s">
        <v>14</v>
      </c>
      <c r="C7" s="24">
        <v>347</v>
      </c>
      <c r="D7" s="48">
        <v>6</v>
      </c>
      <c r="E7" s="49"/>
      <c r="F7" s="49">
        <v>0</v>
      </c>
      <c r="G7" s="50"/>
      <c r="H7" s="24">
        <v>243</v>
      </c>
      <c r="I7" s="24">
        <v>3</v>
      </c>
      <c r="J7" s="24">
        <v>289</v>
      </c>
      <c r="K7" s="48">
        <v>6</v>
      </c>
      <c r="L7" s="6">
        <f t="shared" si="0"/>
        <v>532</v>
      </c>
      <c r="M7" s="7">
        <f t="shared" si="1"/>
        <v>9</v>
      </c>
    </row>
    <row r="8" spans="2:13" ht="14.25" customHeight="1">
      <c r="B8" s="47" t="s">
        <v>15</v>
      </c>
      <c r="C8" s="24">
        <v>366</v>
      </c>
      <c r="D8" s="48">
        <v>5</v>
      </c>
      <c r="E8" s="49"/>
      <c r="F8" s="49">
        <v>0</v>
      </c>
      <c r="G8" s="50"/>
      <c r="H8" s="24">
        <v>269</v>
      </c>
      <c r="I8" s="24">
        <v>4</v>
      </c>
      <c r="J8" s="24">
        <v>304</v>
      </c>
      <c r="K8" s="48">
        <v>1</v>
      </c>
      <c r="L8" s="6">
        <f t="shared" si="0"/>
        <v>573</v>
      </c>
      <c r="M8" s="7">
        <f t="shared" si="1"/>
        <v>5</v>
      </c>
    </row>
    <row r="9" spans="2:13" ht="14.25" customHeight="1">
      <c r="B9" s="47" t="s">
        <v>16</v>
      </c>
      <c r="C9" s="24">
        <v>322</v>
      </c>
      <c r="D9" s="48">
        <v>3</v>
      </c>
      <c r="E9" s="49"/>
      <c r="F9" s="49">
        <v>1</v>
      </c>
      <c r="G9" s="50"/>
      <c r="H9" s="24">
        <v>271</v>
      </c>
      <c r="I9" s="24">
        <v>3</v>
      </c>
      <c r="J9" s="24">
        <v>289</v>
      </c>
      <c r="K9" s="48">
        <v>2</v>
      </c>
      <c r="L9" s="6">
        <f t="shared" si="0"/>
        <v>560</v>
      </c>
      <c r="M9" s="7">
        <f t="shared" si="1"/>
        <v>5</v>
      </c>
    </row>
    <row r="10" spans="2:13" ht="14.25" customHeight="1">
      <c r="B10" s="47" t="s">
        <v>17</v>
      </c>
      <c r="C10" s="24">
        <v>349</v>
      </c>
      <c r="D10" s="48">
        <v>1</v>
      </c>
      <c r="E10" s="49"/>
      <c r="F10" s="49">
        <v>1</v>
      </c>
      <c r="G10" s="50"/>
      <c r="H10" s="24">
        <v>274</v>
      </c>
      <c r="I10" s="24">
        <v>0</v>
      </c>
      <c r="J10" s="24">
        <v>338</v>
      </c>
      <c r="K10" s="48">
        <v>1</v>
      </c>
      <c r="L10" s="6">
        <f t="shared" si="0"/>
        <v>612</v>
      </c>
      <c r="M10" s="7">
        <f t="shared" si="1"/>
        <v>1</v>
      </c>
    </row>
    <row r="11" spans="2:13" ht="14.25" customHeight="1">
      <c r="B11" s="47" t="s">
        <v>18</v>
      </c>
      <c r="C11" s="24">
        <v>290</v>
      </c>
      <c r="D11" s="48">
        <v>1</v>
      </c>
      <c r="E11" s="49"/>
      <c r="F11" s="49">
        <v>0</v>
      </c>
      <c r="G11" s="50"/>
      <c r="H11" s="24">
        <v>228</v>
      </c>
      <c r="I11" s="24">
        <v>0</v>
      </c>
      <c r="J11" s="24">
        <v>271</v>
      </c>
      <c r="K11" s="48">
        <v>1</v>
      </c>
      <c r="L11" s="6">
        <f t="shared" si="0"/>
        <v>499</v>
      </c>
      <c r="M11" s="7">
        <f t="shared" si="1"/>
        <v>1</v>
      </c>
    </row>
    <row r="12" spans="2:13" ht="14.25" customHeight="1">
      <c r="B12" s="47" t="s">
        <v>19</v>
      </c>
      <c r="C12" s="24">
        <v>352</v>
      </c>
      <c r="D12" s="48">
        <v>1</v>
      </c>
      <c r="E12" s="49"/>
      <c r="F12" s="49">
        <v>1</v>
      </c>
      <c r="G12" s="50"/>
      <c r="H12" s="24">
        <v>292</v>
      </c>
      <c r="I12" s="24">
        <v>1</v>
      </c>
      <c r="J12" s="24">
        <v>315</v>
      </c>
      <c r="K12" s="48">
        <v>0</v>
      </c>
      <c r="L12" s="6">
        <f t="shared" si="0"/>
        <v>607</v>
      </c>
      <c r="M12" s="7">
        <f t="shared" si="1"/>
        <v>1</v>
      </c>
    </row>
    <row r="13" spans="2:13" ht="14.25" customHeight="1">
      <c r="B13" s="47" t="s">
        <v>20</v>
      </c>
      <c r="C13" s="24">
        <v>136</v>
      </c>
      <c r="D13" s="48">
        <v>0</v>
      </c>
      <c r="E13" s="49"/>
      <c r="F13" s="49">
        <v>0</v>
      </c>
      <c r="G13" s="50"/>
      <c r="H13" s="24">
        <v>116</v>
      </c>
      <c r="I13" s="24">
        <v>0</v>
      </c>
      <c r="J13" s="24">
        <v>142</v>
      </c>
      <c r="K13" s="48">
        <v>0</v>
      </c>
      <c r="L13" s="6">
        <f t="shared" si="0"/>
        <v>258</v>
      </c>
      <c r="M13" s="7">
        <f t="shared" si="1"/>
        <v>0</v>
      </c>
    </row>
    <row r="14" spans="2:13" ht="14.25" customHeight="1">
      <c r="B14" s="47" t="s">
        <v>21</v>
      </c>
      <c r="C14" s="24">
        <v>483</v>
      </c>
      <c r="D14" s="48">
        <v>9</v>
      </c>
      <c r="E14" s="49"/>
      <c r="F14" s="49">
        <v>0</v>
      </c>
      <c r="G14" s="50"/>
      <c r="H14" s="24">
        <v>378</v>
      </c>
      <c r="I14" s="24">
        <v>1</v>
      </c>
      <c r="J14" s="24">
        <v>463</v>
      </c>
      <c r="K14" s="48">
        <v>8</v>
      </c>
      <c r="L14" s="6">
        <f t="shared" si="0"/>
        <v>841</v>
      </c>
      <c r="M14" s="7">
        <f t="shared" si="1"/>
        <v>9</v>
      </c>
    </row>
    <row r="15" spans="2:13" ht="14.25" customHeight="1">
      <c r="B15" s="47" t="s">
        <v>22</v>
      </c>
      <c r="C15" s="24">
        <v>458</v>
      </c>
      <c r="D15" s="48">
        <v>5</v>
      </c>
      <c r="E15" s="49"/>
      <c r="F15" s="49">
        <v>1</v>
      </c>
      <c r="G15" s="50"/>
      <c r="H15" s="24">
        <v>478</v>
      </c>
      <c r="I15" s="24">
        <v>4</v>
      </c>
      <c r="J15" s="24">
        <v>519</v>
      </c>
      <c r="K15" s="48">
        <v>1</v>
      </c>
      <c r="L15" s="6">
        <f t="shared" si="0"/>
        <v>997</v>
      </c>
      <c r="M15" s="7">
        <f t="shared" si="1"/>
        <v>5</v>
      </c>
    </row>
    <row r="16" spans="2:13" ht="14.25" customHeight="1">
      <c r="B16" s="47" t="s">
        <v>23</v>
      </c>
      <c r="C16" s="24">
        <v>92</v>
      </c>
      <c r="D16" s="48">
        <v>0</v>
      </c>
      <c r="E16" s="49"/>
      <c r="F16" s="49">
        <v>0</v>
      </c>
      <c r="G16" s="50"/>
      <c r="H16" s="24">
        <v>102</v>
      </c>
      <c r="I16" s="24">
        <v>0</v>
      </c>
      <c r="J16" s="24">
        <v>118</v>
      </c>
      <c r="K16" s="48">
        <v>0</v>
      </c>
      <c r="L16" s="6">
        <f t="shared" si="0"/>
        <v>220</v>
      </c>
      <c r="M16" s="7">
        <f t="shared" si="1"/>
        <v>0</v>
      </c>
    </row>
    <row r="17" spans="2:13" ht="14.25" customHeight="1">
      <c r="B17" s="47" t="s">
        <v>24</v>
      </c>
      <c r="C17" s="24">
        <v>268</v>
      </c>
      <c r="D17" s="48">
        <v>0</v>
      </c>
      <c r="E17" s="49"/>
      <c r="F17" s="49">
        <v>0</v>
      </c>
      <c r="G17" s="50"/>
      <c r="H17" s="24">
        <v>313</v>
      </c>
      <c r="I17" s="24">
        <v>0</v>
      </c>
      <c r="J17" s="24">
        <v>358</v>
      </c>
      <c r="K17" s="48">
        <v>0</v>
      </c>
      <c r="L17" s="6">
        <f t="shared" si="0"/>
        <v>671</v>
      </c>
      <c r="M17" s="7">
        <f t="shared" si="1"/>
        <v>0</v>
      </c>
    </row>
    <row r="18" spans="2:16" ht="14.25" customHeight="1">
      <c r="B18" s="51" t="s">
        <v>25</v>
      </c>
      <c r="C18" s="24">
        <v>174</v>
      </c>
      <c r="D18" s="48">
        <v>3</v>
      </c>
      <c r="E18" s="49"/>
      <c r="F18" s="49">
        <v>0</v>
      </c>
      <c r="G18" s="50"/>
      <c r="H18" s="24">
        <v>143</v>
      </c>
      <c r="I18" s="24">
        <v>0</v>
      </c>
      <c r="J18" s="24">
        <v>162</v>
      </c>
      <c r="K18" s="48">
        <v>3</v>
      </c>
      <c r="L18" s="6">
        <f t="shared" si="0"/>
        <v>305</v>
      </c>
      <c r="M18" s="7">
        <f t="shared" si="1"/>
        <v>3</v>
      </c>
      <c r="P18" s="25"/>
    </row>
    <row r="19" spans="2:16" ht="14.25" customHeight="1">
      <c r="B19" s="51" t="s">
        <v>26</v>
      </c>
      <c r="C19" s="24">
        <v>302</v>
      </c>
      <c r="D19" s="48">
        <v>3</v>
      </c>
      <c r="E19" s="49"/>
      <c r="F19" s="49">
        <v>1</v>
      </c>
      <c r="G19" s="50"/>
      <c r="H19" s="24">
        <v>224</v>
      </c>
      <c r="I19" s="24">
        <v>1</v>
      </c>
      <c r="J19" s="24">
        <v>215</v>
      </c>
      <c r="K19" s="48">
        <v>2</v>
      </c>
      <c r="L19" s="6">
        <f t="shared" si="0"/>
        <v>439</v>
      </c>
      <c r="M19" s="7">
        <f t="shared" si="1"/>
        <v>3</v>
      </c>
      <c r="P19" s="25"/>
    </row>
    <row r="20" spans="2:13" ht="14.25" customHeight="1">
      <c r="B20" s="51" t="s">
        <v>27</v>
      </c>
      <c r="C20" s="24">
        <v>156</v>
      </c>
      <c r="D20" s="48">
        <v>0</v>
      </c>
      <c r="E20" s="49"/>
      <c r="F20" s="49">
        <v>0</v>
      </c>
      <c r="G20" s="50"/>
      <c r="H20" s="24">
        <v>187</v>
      </c>
      <c r="I20" s="24">
        <v>0</v>
      </c>
      <c r="J20" s="24">
        <v>174</v>
      </c>
      <c r="K20" s="48">
        <v>0</v>
      </c>
      <c r="L20" s="6">
        <f t="shared" si="0"/>
        <v>361</v>
      </c>
      <c r="M20" s="7">
        <f t="shared" si="1"/>
        <v>0</v>
      </c>
    </row>
    <row r="21" spans="2:13" ht="14.25" customHeight="1">
      <c r="B21" s="47" t="s">
        <v>28</v>
      </c>
      <c r="C21" s="24">
        <v>264</v>
      </c>
      <c r="D21" s="48">
        <v>0</v>
      </c>
      <c r="E21" s="49"/>
      <c r="F21" s="49">
        <v>0</v>
      </c>
      <c r="G21" s="50"/>
      <c r="H21" s="24">
        <v>211</v>
      </c>
      <c r="I21" s="24">
        <v>0</v>
      </c>
      <c r="J21" s="24">
        <v>269</v>
      </c>
      <c r="K21" s="48">
        <v>0</v>
      </c>
      <c r="L21" s="6">
        <f t="shared" si="0"/>
        <v>480</v>
      </c>
      <c r="M21" s="7">
        <f t="shared" si="1"/>
        <v>0</v>
      </c>
    </row>
    <row r="22" spans="2:13" ht="14.25" customHeight="1">
      <c r="B22" s="47" t="s">
        <v>29</v>
      </c>
      <c r="C22" s="24">
        <v>71</v>
      </c>
      <c r="D22" s="48">
        <v>1</v>
      </c>
      <c r="E22" s="49"/>
      <c r="F22" s="49">
        <v>1</v>
      </c>
      <c r="G22" s="50"/>
      <c r="H22" s="24">
        <v>68</v>
      </c>
      <c r="I22" s="24">
        <v>0</v>
      </c>
      <c r="J22" s="24">
        <v>75</v>
      </c>
      <c r="K22" s="48">
        <v>1</v>
      </c>
      <c r="L22" s="6">
        <f t="shared" si="0"/>
        <v>143</v>
      </c>
      <c r="M22" s="7">
        <f t="shared" si="1"/>
        <v>1</v>
      </c>
    </row>
    <row r="23" spans="2:13" ht="14.25" customHeight="1">
      <c r="B23" s="47" t="s">
        <v>30</v>
      </c>
      <c r="C23" s="24">
        <v>68</v>
      </c>
      <c r="D23" s="48">
        <v>1</v>
      </c>
      <c r="E23" s="49"/>
      <c r="F23" s="49">
        <v>0</v>
      </c>
      <c r="G23" s="50"/>
      <c r="H23" s="24">
        <v>71</v>
      </c>
      <c r="I23" s="24">
        <v>1</v>
      </c>
      <c r="J23" s="24">
        <v>80</v>
      </c>
      <c r="K23" s="48">
        <v>0</v>
      </c>
      <c r="L23" s="6">
        <f t="shared" si="0"/>
        <v>151</v>
      </c>
      <c r="M23" s="7">
        <f t="shared" si="1"/>
        <v>1</v>
      </c>
    </row>
    <row r="24" spans="2:13" ht="14.25" customHeight="1">
      <c r="B24" s="47" t="s">
        <v>31</v>
      </c>
      <c r="C24" s="24">
        <v>50</v>
      </c>
      <c r="D24" s="48">
        <v>0</v>
      </c>
      <c r="E24" s="49"/>
      <c r="F24" s="49">
        <v>0</v>
      </c>
      <c r="G24" s="50"/>
      <c r="H24" s="24">
        <v>53</v>
      </c>
      <c r="I24" s="24">
        <v>0</v>
      </c>
      <c r="J24" s="24">
        <v>45</v>
      </c>
      <c r="K24" s="48">
        <v>0</v>
      </c>
      <c r="L24" s="6">
        <f t="shared" si="0"/>
        <v>98</v>
      </c>
      <c r="M24" s="7">
        <f t="shared" si="1"/>
        <v>0</v>
      </c>
    </row>
    <row r="25" spans="2:13" ht="14.25" customHeight="1">
      <c r="B25" s="47" t="s">
        <v>32</v>
      </c>
      <c r="C25" s="24">
        <v>146</v>
      </c>
      <c r="D25" s="48">
        <v>1</v>
      </c>
      <c r="E25" s="49"/>
      <c r="F25" s="49">
        <v>0</v>
      </c>
      <c r="G25" s="50"/>
      <c r="H25" s="24">
        <v>93</v>
      </c>
      <c r="I25" s="24">
        <v>0</v>
      </c>
      <c r="J25" s="24">
        <v>114</v>
      </c>
      <c r="K25" s="48">
        <v>1</v>
      </c>
      <c r="L25" s="6">
        <f t="shared" si="0"/>
        <v>207</v>
      </c>
      <c r="M25" s="7">
        <f t="shared" si="1"/>
        <v>1</v>
      </c>
    </row>
    <row r="26" spans="2:13" ht="14.25" customHeight="1">
      <c r="B26" s="47" t="s">
        <v>33</v>
      </c>
      <c r="C26" s="24">
        <v>17</v>
      </c>
      <c r="D26" s="48">
        <v>0</v>
      </c>
      <c r="E26" s="49"/>
      <c r="F26" s="49">
        <v>0</v>
      </c>
      <c r="G26" s="50"/>
      <c r="H26" s="24">
        <v>20</v>
      </c>
      <c r="I26" s="24">
        <v>0</v>
      </c>
      <c r="J26" s="24">
        <v>18</v>
      </c>
      <c r="K26" s="48">
        <v>0</v>
      </c>
      <c r="L26" s="6">
        <f t="shared" si="0"/>
        <v>38</v>
      </c>
      <c r="M26" s="7">
        <f t="shared" si="1"/>
        <v>0</v>
      </c>
    </row>
    <row r="27" spans="2:13" ht="14.25" customHeight="1">
      <c r="B27" s="47" t="s">
        <v>34</v>
      </c>
      <c r="C27" s="24">
        <v>4</v>
      </c>
      <c r="D27" s="48">
        <v>0</v>
      </c>
      <c r="E27" s="49"/>
      <c r="F27" s="49">
        <v>0</v>
      </c>
      <c r="G27" s="50"/>
      <c r="H27" s="24">
        <v>5</v>
      </c>
      <c r="I27" s="24">
        <v>0</v>
      </c>
      <c r="J27" s="24">
        <v>3</v>
      </c>
      <c r="K27" s="48">
        <v>0</v>
      </c>
      <c r="L27" s="6">
        <f t="shared" si="0"/>
        <v>8</v>
      </c>
      <c r="M27" s="7">
        <f t="shared" si="1"/>
        <v>0</v>
      </c>
    </row>
    <row r="28" spans="2:13" ht="14.25" customHeight="1">
      <c r="B28" s="47" t="s">
        <v>35</v>
      </c>
      <c r="C28" s="24">
        <v>34</v>
      </c>
      <c r="D28" s="48">
        <v>0</v>
      </c>
      <c r="E28" s="49"/>
      <c r="F28" s="49">
        <v>0</v>
      </c>
      <c r="G28" s="50"/>
      <c r="H28" s="24">
        <v>34</v>
      </c>
      <c r="I28" s="24">
        <v>0</v>
      </c>
      <c r="J28" s="24">
        <v>28</v>
      </c>
      <c r="K28" s="48">
        <v>0</v>
      </c>
      <c r="L28" s="6">
        <f t="shared" si="0"/>
        <v>62</v>
      </c>
      <c r="M28" s="7">
        <f t="shared" si="1"/>
        <v>0</v>
      </c>
    </row>
    <row r="29" spans="2:13" ht="14.25" customHeight="1">
      <c r="B29" s="47" t="s">
        <v>36</v>
      </c>
      <c r="C29" s="24">
        <v>49</v>
      </c>
      <c r="D29" s="48">
        <v>3</v>
      </c>
      <c r="E29" s="49"/>
      <c r="F29" s="49">
        <v>0</v>
      </c>
      <c r="G29" s="50"/>
      <c r="H29" s="24">
        <v>50</v>
      </c>
      <c r="I29" s="24">
        <v>3</v>
      </c>
      <c r="J29" s="24">
        <v>50</v>
      </c>
      <c r="K29" s="48">
        <v>0</v>
      </c>
      <c r="L29" s="6">
        <f t="shared" si="0"/>
        <v>100</v>
      </c>
      <c r="M29" s="7">
        <f t="shared" si="1"/>
        <v>3</v>
      </c>
    </row>
    <row r="30" spans="2:13" ht="14.25" customHeight="1">
      <c r="B30" s="47" t="s">
        <v>37</v>
      </c>
      <c r="C30" s="24">
        <v>98</v>
      </c>
      <c r="D30" s="48">
        <v>0</v>
      </c>
      <c r="E30" s="49"/>
      <c r="F30" s="49">
        <v>0</v>
      </c>
      <c r="G30" s="50"/>
      <c r="H30" s="24">
        <v>79</v>
      </c>
      <c r="I30" s="24">
        <v>0</v>
      </c>
      <c r="J30" s="24">
        <v>99</v>
      </c>
      <c r="K30" s="48">
        <v>0</v>
      </c>
      <c r="L30" s="6">
        <f t="shared" si="0"/>
        <v>178</v>
      </c>
      <c r="M30" s="7">
        <f t="shared" si="1"/>
        <v>0</v>
      </c>
    </row>
    <row r="31" spans="2:13" ht="14.25" customHeight="1">
      <c r="B31" s="47" t="s">
        <v>38</v>
      </c>
      <c r="C31" s="24">
        <v>129</v>
      </c>
      <c r="D31" s="48">
        <v>3</v>
      </c>
      <c r="E31" s="49"/>
      <c r="F31" s="49">
        <v>0</v>
      </c>
      <c r="G31" s="50"/>
      <c r="H31" s="24">
        <v>107</v>
      </c>
      <c r="I31" s="24">
        <v>2</v>
      </c>
      <c r="J31" s="24">
        <v>122</v>
      </c>
      <c r="K31" s="48">
        <v>3</v>
      </c>
      <c r="L31" s="6">
        <f t="shared" si="0"/>
        <v>229</v>
      </c>
      <c r="M31" s="7">
        <f t="shared" si="1"/>
        <v>5</v>
      </c>
    </row>
    <row r="32" spans="2:13" ht="14.25" customHeight="1">
      <c r="B32" s="47" t="s">
        <v>39</v>
      </c>
      <c r="C32" s="24">
        <v>15</v>
      </c>
      <c r="D32" s="48">
        <v>0</v>
      </c>
      <c r="E32" s="49"/>
      <c r="F32" s="49">
        <v>0</v>
      </c>
      <c r="G32" s="50"/>
      <c r="H32" s="24">
        <v>14</v>
      </c>
      <c r="I32" s="24">
        <v>0</v>
      </c>
      <c r="J32" s="24">
        <v>12</v>
      </c>
      <c r="K32" s="48">
        <v>0</v>
      </c>
      <c r="L32" s="6">
        <f t="shared" si="0"/>
        <v>26</v>
      </c>
      <c r="M32" s="7">
        <f t="shared" si="1"/>
        <v>0</v>
      </c>
    </row>
    <row r="33" spans="2:13" ht="14.25" customHeight="1">
      <c r="B33" s="47" t="s">
        <v>40</v>
      </c>
      <c r="C33" s="24">
        <v>4</v>
      </c>
      <c r="D33" s="48">
        <v>0</v>
      </c>
      <c r="E33" s="49"/>
      <c r="F33" s="49">
        <v>0</v>
      </c>
      <c r="G33" s="50"/>
      <c r="H33" s="24">
        <v>3</v>
      </c>
      <c r="I33" s="24">
        <v>0</v>
      </c>
      <c r="J33" s="24">
        <v>4</v>
      </c>
      <c r="K33" s="48">
        <v>0</v>
      </c>
      <c r="L33" s="6">
        <f t="shared" si="0"/>
        <v>7</v>
      </c>
      <c r="M33" s="7">
        <f t="shared" si="1"/>
        <v>0</v>
      </c>
    </row>
    <row r="34" spans="2:13" ht="14.25" customHeight="1">
      <c r="B34" s="47" t="s">
        <v>41</v>
      </c>
      <c r="C34" s="24">
        <v>144</v>
      </c>
      <c r="D34" s="48">
        <v>0</v>
      </c>
      <c r="E34" s="49"/>
      <c r="F34" s="49">
        <v>0</v>
      </c>
      <c r="G34" s="50"/>
      <c r="H34" s="24">
        <v>148</v>
      </c>
      <c r="I34" s="24">
        <v>0</v>
      </c>
      <c r="J34" s="24">
        <v>165</v>
      </c>
      <c r="K34" s="48">
        <v>0</v>
      </c>
      <c r="L34" s="6">
        <f t="shared" si="0"/>
        <v>313</v>
      </c>
      <c r="M34" s="7">
        <f t="shared" si="1"/>
        <v>0</v>
      </c>
    </row>
    <row r="35" spans="2:13" ht="14.25" customHeight="1">
      <c r="B35" s="47" t="s">
        <v>42</v>
      </c>
      <c r="C35" s="24">
        <v>102</v>
      </c>
      <c r="D35" s="48">
        <v>0</v>
      </c>
      <c r="E35" s="49"/>
      <c r="F35" s="49">
        <v>0</v>
      </c>
      <c r="G35" s="50"/>
      <c r="H35" s="24">
        <v>86</v>
      </c>
      <c r="I35" s="24">
        <v>0</v>
      </c>
      <c r="J35" s="24">
        <v>98</v>
      </c>
      <c r="K35" s="48">
        <v>0</v>
      </c>
      <c r="L35" s="6">
        <f t="shared" si="0"/>
        <v>184</v>
      </c>
      <c r="M35" s="7">
        <f t="shared" si="1"/>
        <v>0</v>
      </c>
    </row>
    <row r="36" spans="2:13" ht="14.25" customHeight="1">
      <c r="B36" s="47" t="s">
        <v>43</v>
      </c>
      <c r="C36" s="24">
        <v>81</v>
      </c>
      <c r="D36" s="48">
        <v>0</v>
      </c>
      <c r="E36" s="49"/>
      <c r="F36" s="49">
        <v>0</v>
      </c>
      <c r="G36" s="50"/>
      <c r="H36" s="24">
        <v>83</v>
      </c>
      <c r="I36" s="24">
        <v>0</v>
      </c>
      <c r="J36" s="24">
        <v>88</v>
      </c>
      <c r="K36" s="48">
        <v>0</v>
      </c>
      <c r="L36" s="6">
        <f t="shared" si="0"/>
        <v>171</v>
      </c>
      <c r="M36" s="7">
        <f t="shared" si="1"/>
        <v>0</v>
      </c>
    </row>
    <row r="37" spans="2:13" ht="14.25" customHeight="1">
      <c r="B37" s="47" t="s">
        <v>44</v>
      </c>
      <c r="C37" s="24">
        <v>194</v>
      </c>
      <c r="D37" s="48">
        <v>2</v>
      </c>
      <c r="E37" s="49"/>
      <c r="F37" s="49">
        <v>0</v>
      </c>
      <c r="G37" s="50"/>
      <c r="H37" s="24">
        <v>129</v>
      </c>
      <c r="I37" s="24">
        <v>1</v>
      </c>
      <c r="J37" s="24">
        <v>169</v>
      </c>
      <c r="K37" s="48">
        <v>1</v>
      </c>
      <c r="L37" s="6">
        <f aca="true" t="shared" si="2" ref="L37:L68">H37+J37</f>
        <v>298</v>
      </c>
      <c r="M37" s="7">
        <f aca="true" t="shared" si="3" ref="M37:M68">I37+K37</f>
        <v>2</v>
      </c>
    </row>
    <row r="38" spans="2:13" ht="14.25" customHeight="1">
      <c r="B38" s="47" t="s">
        <v>45</v>
      </c>
      <c r="C38" s="24">
        <v>170</v>
      </c>
      <c r="D38" s="48">
        <v>0</v>
      </c>
      <c r="E38" s="49"/>
      <c r="F38" s="49">
        <v>0</v>
      </c>
      <c r="G38" s="50"/>
      <c r="H38" s="24">
        <v>139</v>
      </c>
      <c r="I38" s="24">
        <v>0</v>
      </c>
      <c r="J38" s="24">
        <v>167</v>
      </c>
      <c r="K38" s="48">
        <v>0</v>
      </c>
      <c r="L38" s="6">
        <f t="shared" si="2"/>
        <v>306</v>
      </c>
      <c r="M38" s="7">
        <f t="shared" si="3"/>
        <v>0</v>
      </c>
    </row>
    <row r="39" spans="2:13" ht="14.25" customHeight="1">
      <c r="B39" s="47" t="s">
        <v>46</v>
      </c>
      <c r="C39" s="24">
        <v>610</v>
      </c>
      <c r="D39" s="48">
        <v>4</v>
      </c>
      <c r="E39" s="49"/>
      <c r="F39" s="49">
        <v>0</v>
      </c>
      <c r="G39" s="50"/>
      <c r="H39" s="24">
        <v>479</v>
      </c>
      <c r="I39" s="24">
        <v>2</v>
      </c>
      <c r="J39" s="24">
        <v>595</v>
      </c>
      <c r="K39" s="48">
        <v>2</v>
      </c>
      <c r="L39" s="6">
        <f t="shared" si="2"/>
        <v>1074</v>
      </c>
      <c r="M39" s="7">
        <f t="shared" si="3"/>
        <v>4</v>
      </c>
    </row>
    <row r="40" spans="2:13" ht="14.25" customHeight="1">
      <c r="B40" s="47" t="s">
        <v>47</v>
      </c>
      <c r="C40" s="24">
        <v>6</v>
      </c>
      <c r="D40" s="48">
        <v>0</v>
      </c>
      <c r="E40" s="49"/>
      <c r="F40" s="49">
        <v>0</v>
      </c>
      <c r="G40" s="50"/>
      <c r="H40" s="24">
        <v>11</v>
      </c>
      <c r="I40" s="24">
        <v>0</v>
      </c>
      <c r="J40" s="24">
        <v>8</v>
      </c>
      <c r="K40" s="48">
        <v>0</v>
      </c>
      <c r="L40" s="6">
        <f t="shared" si="2"/>
        <v>19</v>
      </c>
      <c r="M40" s="7">
        <f t="shared" si="3"/>
        <v>0</v>
      </c>
    </row>
    <row r="41" spans="2:13" ht="14.25" customHeight="1">
      <c r="B41" s="47" t="s">
        <v>48</v>
      </c>
      <c r="C41" s="24">
        <v>8</v>
      </c>
      <c r="D41" s="48">
        <v>0</v>
      </c>
      <c r="E41" s="49"/>
      <c r="F41" s="49">
        <v>0</v>
      </c>
      <c r="G41" s="50"/>
      <c r="H41" s="24">
        <v>5</v>
      </c>
      <c r="I41" s="24">
        <v>0</v>
      </c>
      <c r="J41" s="24">
        <v>7</v>
      </c>
      <c r="K41" s="48">
        <v>0</v>
      </c>
      <c r="L41" s="6">
        <f t="shared" si="2"/>
        <v>12</v>
      </c>
      <c r="M41" s="7">
        <f t="shared" si="3"/>
        <v>0</v>
      </c>
    </row>
    <row r="42" spans="2:13" ht="14.25" customHeight="1">
      <c r="B42" s="47" t="s">
        <v>49</v>
      </c>
      <c r="C42" s="24">
        <v>20</v>
      </c>
      <c r="D42" s="48">
        <v>0</v>
      </c>
      <c r="E42" s="49"/>
      <c r="F42" s="49">
        <v>0</v>
      </c>
      <c r="G42" s="50"/>
      <c r="H42" s="24">
        <v>24</v>
      </c>
      <c r="I42" s="24">
        <v>0</v>
      </c>
      <c r="J42" s="24">
        <v>28</v>
      </c>
      <c r="K42" s="48">
        <v>0</v>
      </c>
      <c r="L42" s="6">
        <f t="shared" si="2"/>
        <v>52</v>
      </c>
      <c r="M42" s="7">
        <f t="shared" si="3"/>
        <v>0</v>
      </c>
    </row>
    <row r="43" spans="2:13" ht="14.25" customHeight="1">
      <c r="B43" s="47" t="s">
        <v>50</v>
      </c>
      <c r="C43" s="24">
        <v>44</v>
      </c>
      <c r="D43" s="48">
        <v>0</v>
      </c>
      <c r="E43" s="49"/>
      <c r="F43" s="49">
        <v>0</v>
      </c>
      <c r="G43" s="50"/>
      <c r="H43" s="24">
        <v>50</v>
      </c>
      <c r="I43" s="24">
        <v>0</v>
      </c>
      <c r="J43" s="24">
        <v>45</v>
      </c>
      <c r="K43" s="48">
        <v>0</v>
      </c>
      <c r="L43" s="6">
        <f t="shared" si="2"/>
        <v>95</v>
      </c>
      <c r="M43" s="7">
        <f t="shared" si="3"/>
        <v>0</v>
      </c>
    </row>
    <row r="44" spans="2:13" ht="14.25" customHeight="1">
      <c r="B44" s="47" t="s">
        <v>51</v>
      </c>
      <c r="C44" s="24">
        <v>29</v>
      </c>
      <c r="D44" s="48">
        <v>0</v>
      </c>
      <c r="E44" s="49"/>
      <c r="F44" s="49">
        <v>0</v>
      </c>
      <c r="G44" s="50"/>
      <c r="H44" s="24">
        <v>36</v>
      </c>
      <c r="I44" s="24">
        <v>0</v>
      </c>
      <c r="J44" s="24">
        <v>33</v>
      </c>
      <c r="K44" s="48">
        <v>0</v>
      </c>
      <c r="L44" s="6">
        <f t="shared" si="2"/>
        <v>69</v>
      </c>
      <c r="M44" s="7">
        <f t="shared" si="3"/>
        <v>0</v>
      </c>
    </row>
    <row r="45" spans="2:13" ht="14.25" customHeight="1">
      <c r="B45" s="47" t="s">
        <v>52</v>
      </c>
      <c r="C45" s="24">
        <v>40</v>
      </c>
      <c r="D45" s="48">
        <v>0</v>
      </c>
      <c r="E45" s="49"/>
      <c r="F45" s="49">
        <v>0</v>
      </c>
      <c r="G45" s="50"/>
      <c r="H45" s="24">
        <v>47</v>
      </c>
      <c r="I45" s="24">
        <v>0</v>
      </c>
      <c r="J45" s="24">
        <v>47</v>
      </c>
      <c r="K45" s="48">
        <v>0</v>
      </c>
      <c r="L45" s="6">
        <f t="shared" si="2"/>
        <v>94</v>
      </c>
      <c r="M45" s="7">
        <f t="shared" si="3"/>
        <v>0</v>
      </c>
    </row>
    <row r="46" spans="2:13" ht="14.25" customHeight="1">
      <c r="B46" s="47" t="s">
        <v>53</v>
      </c>
      <c r="C46" s="24">
        <v>17</v>
      </c>
      <c r="D46" s="48">
        <v>0</v>
      </c>
      <c r="E46" s="49"/>
      <c r="F46" s="49">
        <v>0</v>
      </c>
      <c r="G46" s="50"/>
      <c r="H46" s="24">
        <v>17</v>
      </c>
      <c r="I46" s="24">
        <v>0</v>
      </c>
      <c r="J46" s="24">
        <v>16</v>
      </c>
      <c r="K46" s="48">
        <v>0</v>
      </c>
      <c r="L46" s="6">
        <f t="shared" si="2"/>
        <v>33</v>
      </c>
      <c r="M46" s="7">
        <f t="shared" si="3"/>
        <v>0</v>
      </c>
    </row>
    <row r="47" spans="2:13" ht="14.25" customHeight="1">
      <c r="B47" s="47" t="s">
        <v>54</v>
      </c>
      <c r="C47" s="24">
        <v>18</v>
      </c>
      <c r="D47" s="48">
        <v>0</v>
      </c>
      <c r="E47" s="49"/>
      <c r="F47" s="49">
        <v>0</v>
      </c>
      <c r="G47" s="50"/>
      <c r="H47" s="24">
        <v>15</v>
      </c>
      <c r="I47" s="24">
        <v>0</v>
      </c>
      <c r="J47" s="24">
        <v>17</v>
      </c>
      <c r="K47" s="48">
        <v>0</v>
      </c>
      <c r="L47" s="6">
        <f t="shared" si="2"/>
        <v>32</v>
      </c>
      <c r="M47" s="7">
        <f t="shared" si="3"/>
        <v>0</v>
      </c>
    </row>
    <row r="48" spans="2:13" ht="14.25" customHeight="1">
      <c r="B48" s="47" t="s">
        <v>55</v>
      </c>
      <c r="C48" s="24">
        <v>42</v>
      </c>
      <c r="D48" s="48">
        <v>0</v>
      </c>
      <c r="E48" s="49"/>
      <c r="F48" s="49">
        <v>0</v>
      </c>
      <c r="G48" s="50"/>
      <c r="H48" s="24">
        <v>36</v>
      </c>
      <c r="I48" s="24">
        <v>0</v>
      </c>
      <c r="J48" s="24">
        <v>38</v>
      </c>
      <c r="K48" s="48">
        <v>0</v>
      </c>
      <c r="L48" s="6">
        <f t="shared" si="2"/>
        <v>74</v>
      </c>
      <c r="M48" s="7">
        <f t="shared" si="3"/>
        <v>0</v>
      </c>
    </row>
    <row r="49" spans="2:13" ht="14.25" customHeight="1">
      <c r="B49" s="47" t="s">
        <v>56</v>
      </c>
      <c r="C49" s="24">
        <v>7</v>
      </c>
      <c r="D49" s="48">
        <v>0</v>
      </c>
      <c r="E49" s="49"/>
      <c r="F49" s="49">
        <v>0</v>
      </c>
      <c r="G49" s="50"/>
      <c r="H49" s="24">
        <v>10</v>
      </c>
      <c r="I49" s="24">
        <v>0</v>
      </c>
      <c r="J49" s="24">
        <v>8</v>
      </c>
      <c r="K49" s="48">
        <v>0</v>
      </c>
      <c r="L49" s="6">
        <f t="shared" si="2"/>
        <v>18</v>
      </c>
      <c r="M49" s="7">
        <f t="shared" si="3"/>
        <v>0</v>
      </c>
    </row>
    <row r="50" spans="2:13" ht="14.25" customHeight="1">
      <c r="B50" s="47" t="s">
        <v>57</v>
      </c>
      <c r="C50" s="24">
        <v>3</v>
      </c>
      <c r="D50" s="48">
        <v>0</v>
      </c>
      <c r="E50" s="49"/>
      <c r="F50" s="49">
        <v>0</v>
      </c>
      <c r="G50" s="50"/>
      <c r="H50" s="24">
        <v>2</v>
      </c>
      <c r="I50" s="24">
        <v>0</v>
      </c>
      <c r="J50" s="24">
        <v>3</v>
      </c>
      <c r="K50" s="48">
        <v>0</v>
      </c>
      <c r="L50" s="6">
        <f t="shared" si="2"/>
        <v>5</v>
      </c>
      <c r="M50" s="7">
        <f t="shared" si="3"/>
        <v>0</v>
      </c>
    </row>
    <row r="51" spans="2:13" ht="14.25" customHeight="1">
      <c r="B51" s="47" t="s">
        <v>58</v>
      </c>
      <c r="C51" s="24">
        <v>636</v>
      </c>
      <c r="D51" s="48">
        <v>6</v>
      </c>
      <c r="E51" s="49"/>
      <c r="F51" s="49">
        <v>0</v>
      </c>
      <c r="G51" s="50"/>
      <c r="H51" s="24">
        <v>548</v>
      </c>
      <c r="I51" s="24">
        <v>2</v>
      </c>
      <c r="J51" s="24">
        <v>615</v>
      </c>
      <c r="K51" s="48">
        <v>5</v>
      </c>
      <c r="L51" s="6">
        <f t="shared" si="2"/>
        <v>1163</v>
      </c>
      <c r="M51" s="7">
        <f t="shared" si="3"/>
        <v>7</v>
      </c>
    </row>
    <row r="52" spans="2:13" ht="14.25" customHeight="1">
      <c r="B52" s="47" t="s">
        <v>59</v>
      </c>
      <c r="C52" s="24">
        <v>247</v>
      </c>
      <c r="D52" s="48">
        <v>1</v>
      </c>
      <c r="E52" s="49"/>
      <c r="F52" s="49">
        <v>1</v>
      </c>
      <c r="G52" s="50"/>
      <c r="H52" s="24">
        <v>227</v>
      </c>
      <c r="I52" s="24">
        <v>0</v>
      </c>
      <c r="J52" s="24">
        <v>277</v>
      </c>
      <c r="K52" s="48">
        <v>1</v>
      </c>
      <c r="L52" s="6">
        <f t="shared" si="2"/>
        <v>504</v>
      </c>
      <c r="M52" s="7">
        <f t="shared" si="3"/>
        <v>1</v>
      </c>
    </row>
    <row r="53" spans="2:13" ht="14.25" customHeight="1">
      <c r="B53" s="47" t="s">
        <v>60</v>
      </c>
      <c r="C53" s="24">
        <v>528</v>
      </c>
      <c r="D53" s="48">
        <v>6</v>
      </c>
      <c r="E53" s="49"/>
      <c r="F53" s="49">
        <v>0</v>
      </c>
      <c r="G53" s="50"/>
      <c r="H53" s="24">
        <v>462</v>
      </c>
      <c r="I53" s="24">
        <v>1</v>
      </c>
      <c r="J53" s="24">
        <v>540</v>
      </c>
      <c r="K53" s="48">
        <v>5</v>
      </c>
      <c r="L53" s="6">
        <f t="shared" si="2"/>
        <v>1002</v>
      </c>
      <c r="M53" s="7">
        <f t="shared" si="3"/>
        <v>6</v>
      </c>
    </row>
    <row r="54" spans="2:13" ht="14.25" customHeight="1">
      <c r="B54" s="47" t="s">
        <v>61</v>
      </c>
      <c r="C54" s="24">
        <v>32</v>
      </c>
      <c r="D54" s="48">
        <v>0</v>
      </c>
      <c r="E54" s="49"/>
      <c r="F54" s="49">
        <v>0</v>
      </c>
      <c r="G54" s="50"/>
      <c r="H54" s="24">
        <v>34</v>
      </c>
      <c r="I54" s="24">
        <v>0</v>
      </c>
      <c r="J54" s="24">
        <v>34</v>
      </c>
      <c r="K54" s="48">
        <v>0</v>
      </c>
      <c r="L54" s="6">
        <f t="shared" si="2"/>
        <v>68</v>
      </c>
      <c r="M54" s="7">
        <f t="shared" si="3"/>
        <v>0</v>
      </c>
    </row>
    <row r="55" spans="2:13" ht="14.25" customHeight="1">
      <c r="B55" s="47" t="s">
        <v>62</v>
      </c>
      <c r="C55" s="24">
        <v>480</v>
      </c>
      <c r="D55" s="48">
        <v>3</v>
      </c>
      <c r="E55" s="49"/>
      <c r="F55" s="49">
        <v>1</v>
      </c>
      <c r="G55" s="50"/>
      <c r="H55" s="24">
        <v>440</v>
      </c>
      <c r="I55" s="24">
        <v>2</v>
      </c>
      <c r="J55" s="24">
        <v>456</v>
      </c>
      <c r="K55" s="48">
        <v>1</v>
      </c>
      <c r="L55" s="6">
        <f t="shared" si="2"/>
        <v>896</v>
      </c>
      <c r="M55" s="7">
        <f t="shared" si="3"/>
        <v>3</v>
      </c>
    </row>
    <row r="56" spans="2:13" ht="14.25" customHeight="1">
      <c r="B56" s="47" t="s">
        <v>63</v>
      </c>
      <c r="C56" s="24">
        <v>42</v>
      </c>
      <c r="D56" s="48">
        <v>0</v>
      </c>
      <c r="E56" s="49"/>
      <c r="F56" s="49">
        <v>0</v>
      </c>
      <c r="G56" s="50"/>
      <c r="H56" s="24">
        <v>45</v>
      </c>
      <c r="I56" s="24">
        <v>0</v>
      </c>
      <c r="J56" s="24">
        <v>42</v>
      </c>
      <c r="K56" s="48">
        <v>0</v>
      </c>
      <c r="L56" s="6">
        <f t="shared" si="2"/>
        <v>87</v>
      </c>
      <c r="M56" s="7">
        <f t="shared" si="3"/>
        <v>0</v>
      </c>
    </row>
    <row r="57" spans="2:13" ht="14.25" customHeight="1">
      <c r="B57" s="47" t="s">
        <v>64</v>
      </c>
      <c r="C57" s="24">
        <v>136</v>
      </c>
      <c r="D57" s="48">
        <v>0</v>
      </c>
      <c r="E57" s="49"/>
      <c r="F57" s="49">
        <v>0</v>
      </c>
      <c r="G57" s="50"/>
      <c r="H57" s="24">
        <v>119</v>
      </c>
      <c r="I57" s="24">
        <v>0</v>
      </c>
      <c r="J57" s="24">
        <v>138</v>
      </c>
      <c r="K57" s="48">
        <v>0</v>
      </c>
      <c r="L57" s="6">
        <f t="shared" si="2"/>
        <v>257</v>
      </c>
      <c r="M57" s="7">
        <f t="shared" si="3"/>
        <v>0</v>
      </c>
    </row>
    <row r="58" spans="2:13" ht="14.25" customHeight="1">
      <c r="B58" s="47" t="s">
        <v>65</v>
      </c>
      <c r="C58" s="24">
        <v>8</v>
      </c>
      <c r="D58" s="48">
        <v>0</v>
      </c>
      <c r="E58" s="49"/>
      <c r="F58" s="49">
        <v>0</v>
      </c>
      <c r="G58" s="50"/>
      <c r="H58" s="24">
        <v>8</v>
      </c>
      <c r="I58" s="24">
        <v>0</v>
      </c>
      <c r="J58" s="24">
        <v>7</v>
      </c>
      <c r="K58" s="48">
        <v>0</v>
      </c>
      <c r="L58" s="6">
        <f t="shared" si="2"/>
        <v>15</v>
      </c>
      <c r="M58" s="7">
        <f t="shared" si="3"/>
        <v>0</v>
      </c>
    </row>
    <row r="59" spans="2:13" ht="14.25" customHeight="1">
      <c r="B59" s="47" t="s">
        <v>66</v>
      </c>
      <c r="C59" s="24">
        <v>36</v>
      </c>
      <c r="D59" s="48">
        <v>0</v>
      </c>
      <c r="E59" s="49"/>
      <c r="F59" s="49">
        <v>0</v>
      </c>
      <c r="G59" s="50"/>
      <c r="H59" s="24">
        <v>36</v>
      </c>
      <c r="I59" s="24">
        <v>0</v>
      </c>
      <c r="J59" s="24">
        <v>38</v>
      </c>
      <c r="K59" s="48">
        <v>0</v>
      </c>
      <c r="L59" s="6">
        <f t="shared" si="2"/>
        <v>74</v>
      </c>
      <c r="M59" s="7">
        <f t="shared" si="3"/>
        <v>0</v>
      </c>
    </row>
    <row r="60" spans="2:13" ht="14.25" customHeight="1">
      <c r="B60" s="47" t="s">
        <v>67</v>
      </c>
      <c r="C60" s="24">
        <v>22</v>
      </c>
      <c r="D60" s="48">
        <v>1</v>
      </c>
      <c r="E60" s="49"/>
      <c r="F60" s="49">
        <v>1</v>
      </c>
      <c r="G60" s="50"/>
      <c r="H60" s="24">
        <v>20</v>
      </c>
      <c r="I60" s="24">
        <v>0</v>
      </c>
      <c r="J60" s="24">
        <v>24</v>
      </c>
      <c r="K60" s="48">
        <v>1</v>
      </c>
      <c r="L60" s="6">
        <f t="shared" si="2"/>
        <v>44</v>
      </c>
      <c r="M60" s="7">
        <f t="shared" si="3"/>
        <v>1</v>
      </c>
    </row>
    <row r="61" spans="2:13" ht="14.25" customHeight="1">
      <c r="B61" s="47" t="s">
        <v>68</v>
      </c>
      <c r="C61" s="24">
        <v>223</v>
      </c>
      <c r="D61" s="48">
        <v>4</v>
      </c>
      <c r="E61" s="49"/>
      <c r="F61" s="49">
        <v>0</v>
      </c>
      <c r="G61" s="50"/>
      <c r="H61" s="24">
        <v>180</v>
      </c>
      <c r="I61" s="24">
        <v>0</v>
      </c>
      <c r="J61" s="24">
        <v>228</v>
      </c>
      <c r="K61" s="48">
        <v>4</v>
      </c>
      <c r="L61" s="6">
        <f t="shared" si="2"/>
        <v>408</v>
      </c>
      <c r="M61" s="7">
        <f t="shared" si="3"/>
        <v>4</v>
      </c>
    </row>
    <row r="62" spans="2:13" ht="14.25" customHeight="1">
      <c r="B62" s="47" t="s">
        <v>69</v>
      </c>
      <c r="C62" s="24">
        <v>81</v>
      </c>
      <c r="D62" s="48">
        <v>0</v>
      </c>
      <c r="E62" s="49"/>
      <c r="F62" s="49">
        <v>0</v>
      </c>
      <c r="G62" s="50"/>
      <c r="H62" s="24">
        <v>75</v>
      </c>
      <c r="I62" s="24">
        <v>0</v>
      </c>
      <c r="J62" s="24">
        <v>80</v>
      </c>
      <c r="K62" s="48">
        <v>0</v>
      </c>
      <c r="L62" s="6">
        <f t="shared" si="2"/>
        <v>155</v>
      </c>
      <c r="M62" s="7">
        <f t="shared" si="3"/>
        <v>0</v>
      </c>
    </row>
    <row r="63" spans="2:18" ht="14.25" customHeight="1">
      <c r="B63" s="47" t="s">
        <v>70</v>
      </c>
      <c r="C63" s="24">
        <v>20</v>
      </c>
      <c r="D63" s="48">
        <v>5</v>
      </c>
      <c r="E63" s="49"/>
      <c r="F63" s="49">
        <v>0</v>
      </c>
      <c r="G63" s="50"/>
      <c r="H63" s="24">
        <v>14</v>
      </c>
      <c r="I63" s="24">
        <v>5</v>
      </c>
      <c r="J63" s="24">
        <v>22</v>
      </c>
      <c r="K63" s="48">
        <v>0</v>
      </c>
      <c r="L63" s="6">
        <f t="shared" si="2"/>
        <v>36</v>
      </c>
      <c r="M63" s="7">
        <f t="shared" si="3"/>
        <v>5</v>
      </c>
      <c r="P63" s="25"/>
      <c r="R63" s="25"/>
    </row>
    <row r="64" spans="2:18" ht="14.25" customHeight="1">
      <c r="B64" s="47" t="s">
        <v>71</v>
      </c>
      <c r="C64" s="24">
        <v>18</v>
      </c>
      <c r="D64" s="48">
        <v>0</v>
      </c>
      <c r="E64" s="49"/>
      <c r="F64" s="49">
        <v>0</v>
      </c>
      <c r="G64" s="50"/>
      <c r="H64" s="24">
        <v>15</v>
      </c>
      <c r="I64" s="24">
        <v>0</v>
      </c>
      <c r="J64" s="24">
        <v>19</v>
      </c>
      <c r="K64" s="48">
        <v>0</v>
      </c>
      <c r="L64" s="6">
        <f t="shared" si="2"/>
        <v>34</v>
      </c>
      <c r="M64" s="7">
        <f t="shared" si="3"/>
        <v>0</v>
      </c>
      <c r="P64" s="25"/>
      <c r="R64" s="25"/>
    </row>
    <row r="65" spans="2:13" ht="14.25" customHeight="1">
      <c r="B65" s="47" t="s">
        <v>72</v>
      </c>
      <c r="C65" s="24">
        <v>23</v>
      </c>
      <c r="D65" s="48">
        <v>0</v>
      </c>
      <c r="E65" s="49"/>
      <c r="F65" s="49">
        <v>0</v>
      </c>
      <c r="G65" s="50"/>
      <c r="H65" s="24">
        <v>18</v>
      </c>
      <c r="I65" s="24">
        <v>0</v>
      </c>
      <c r="J65" s="24">
        <v>24</v>
      </c>
      <c r="K65" s="48">
        <v>0</v>
      </c>
      <c r="L65" s="6">
        <f t="shared" si="2"/>
        <v>42</v>
      </c>
      <c r="M65" s="7">
        <f t="shared" si="3"/>
        <v>0</v>
      </c>
    </row>
    <row r="66" spans="2:18" ht="14.25" customHeight="1">
      <c r="B66" s="51" t="s">
        <v>73</v>
      </c>
      <c r="C66" s="24">
        <v>139</v>
      </c>
      <c r="D66" s="48">
        <v>0</v>
      </c>
      <c r="E66" s="49"/>
      <c r="F66" s="49">
        <v>0</v>
      </c>
      <c r="G66" s="50"/>
      <c r="H66" s="24">
        <v>106</v>
      </c>
      <c r="I66" s="24">
        <v>0</v>
      </c>
      <c r="J66" s="24">
        <v>117</v>
      </c>
      <c r="K66" s="48">
        <v>0</v>
      </c>
      <c r="L66" s="6">
        <f t="shared" si="2"/>
        <v>223</v>
      </c>
      <c r="M66" s="7">
        <f t="shared" si="3"/>
        <v>0</v>
      </c>
      <c r="P66" s="25"/>
      <c r="R66" s="25"/>
    </row>
    <row r="67" spans="2:13" ht="14.25" customHeight="1">
      <c r="B67" s="51" t="s">
        <v>74</v>
      </c>
      <c r="C67" s="24">
        <v>108</v>
      </c>
      <c r="D67" s="48">
        <v>0</v>
      </c>
      <c r="E67" s="49"/>
      <c r="F67" s="49">
        <v>0</v>
      </c>
      <c r="G67" s="50"/>
      <c r="H67" s="24">
        <v>96</v>
      </c>
      <c r="I67" s="24">
        <v>0</v>
      </c>
      <c r="J67" s="24">
        <v>105</v>
      </c>
      <c r="K67" s="48">
        <v>0</v>
      </c>
      <c r="L67" s="6">
        <f t="shared" si="2"/>
        <v>201</v>
      </c>
      <c r="M67" s="7">
        <f t="shared" si="3"/>
        <v>0</v>
      </c>
    </row>
    <row r="68" spans="2:13" ht="14.25" customHeight="1">
      <c r="B68" s="52" t="s">
        <v>75</v>
      </c>
      <c r="C68" s="24">
        <v>12</v>
      </c>
      <c r="D68" s="48">
        <v>0</v>
      </c>
      <c r="E68" s="49"/>
      <c r="F68" s="49">
        <v>0</v>
      </c>
      <c r="G68" s="50"/>
      <c r="H68" s="24">
        <v>16</v>
      </c>
      <c r="I68" s="24">
        <v>0</v>
      </c>
      <c r="J68" s="24">
        <v>16</v>
      </c>
      <c r="K68" s="48">
        <v>0</v>
      </c>
      <c r="L68" s="6">
        <f t="shared" si="2"/>
        <v>32</v>
      </c>
      <c r="M68" s="7">
        <f t="shared" si="3"/>
        <v>0</v>
      </c>
    </row>
    <row r="69" spans="2:16" ht="14.25" customHeight="1">
      <c r="B69" s="52" t="s">
        <v>76</v>
      </c>
      <c r="C69" s="24">
        <v>16</v>
      </c>
      <c r="D69" s="48">
        <v>1</v>
      </c>
      <c r="E69" s="49"/>
      <c r="F69" s="49">
        <v>1</v>
      </c>
      <c r="G69" s="50"/>
      <c r="H69" s="24">
        <v>17</v>
      </c>
      <c r="I69" s="24">
        <v>0</v>
      </c>
      <c r="J69" s="24">
        <v>14</v>
      </c>
      <c r="K69" s="48">
        <v>1</v>
      </c>
      <c r="L69" s="6">
        <f aca="true" t="shared" si="4" ref="L69:L74">H69+J69</f>
        <v>31</v>
      </c>
      <c r="M69" s="7">
        <f aca="true" t="shared" si="5" ref="M69:M74">I69+K69</f>
        <v>1</v>
      </c>
      <c r="P69" s="25"/>
    </row>
    <row r="70" spans="2:13" ht="14.25" customHeight="1">
      <c r="B70" s="52" t="s">
        <v>77</v>
      </c>
      <c r="C70" s="24">
        <v>24</v>
      </c>
      <c r="D70" s="48">
        <v>1</v>
      </c>
      <c r="E70" s="49"/>
      <c r="F70" s="49">
        <v>1</v>
      </c>
      <c r="G70" s="50"/>
      <c r="H70" s="24">
        <v>23</v>
      </c>
      <c r="I70" s="24">
        <v>0</v>
      </c>
      <c r="J70" s="24">
        <v>18</v>
      </c>
      <c r="K70" s="48">
        <v>1</v>
      </c>
      <c r="L70" s="6">
        <f t="shared" si="4"/>
        <v>41</v>
      </c>
      <c r="M70" s="7">
        <f t="shared" si="5"/>
        <v>1</v>
      </c>
    </row>
    <row r="71" spans="2:18" ht="14.25" customHeight="1">
      <c r="B71" s="52" t="s">
        <v>78</v>
      </c>
      <c r="C71" s="24">
        <v>191</v>
      </c>
      <c r="D71" s="48">
        <v>3</v>
      </c>
      <c r="E71" s="49"/>
      <c r="F71" s="49">
        <v>1</v>
      </c>
      <c r="G71" s="50"/>
      <c r="H71" s="24">
        <v>162</v>
      </c>
      <c r="I71" s="24">
        <v>0</v>
      </c>
      <c r="J71" s="24">
        <v>188</v>
      </c>
      <c r="K71" s="48">
        <v>3</v>
      </c>
      <c r="L71" s="6">
        <f t="shared" si="4"/>
        <v>350</v>
      </c>
      <c r="M71" s="7">
        <f t="shared" si="5"/>
        <v>3</v>
      </c>
      <c r="P71" s="25"/>
      <c r="R71" s="25"/>
    </row>
    <row r="72" spans="2:16" ht="14.25" customHeight="1">
      <c r="B72" s="52" t="s">
        <v>79</v>
      </c>
      <c r="C72" s="24">
        <v>13</v>
      </c>
      <c r="D72" s="48">
        <v>0</v>
      </c>
      <c r="E72" s="49"/>
      <c r="F72" s="49">
        <v>0</v>
      </c>
      <c r="G72" s="50"/>
      <c r="H72" s="24">
        <v>11</v>
      </c>
      <c r="I72" s="24">
        <v>0</v>
      </c>
      <c r="J72" s="24">
        <v>12</v>
      </c>
      <c r="K72" s="48">
        <v>0</v>
      </c>
      <c r="L72" s="6">
        <f t="shared" si="4"/>
        <v>23</v>
      </c>
      <c r="M72" s="7">
        <f t="shared" si="5"/>
        <v>0</v>
      </c>
      <c r="P72" s="25"/>
    </row>
    <row r="73" spans="2:13" ht="14.25" customHeight="1">
      <c r="B73" s="52" t="s">
        <v>80</v>
      </c>
      <c r="C73" s="24">
        <v>30</v>
      </c>
      <c r="D73" s="48">
        <v>0</v>
      </c>
      <c r="E73" s="49"/>
      <c r="F73" s="49">
        <v>0</v>
      </c>
      <c r="G73" s="50"/>
      <c r="H73" s="24">
        <v>38</v>
      </c>
      <c r="I73" s="24">
        <v>0</v>
      </c>
      <c r="J73" s="24">
        <v>38</v>
      </c>
      <c r="K73" s="48">
        <v>0</v>
      </c>
      <c r="L73" s="6">
        <f t="shared" si="4"/>
        <v>76</v>
      </c>
      <c r="M73" s="7">
        <f t="shared" si="5"/>
        <v>0</v>
      </c>
    </row>
    <row r="74" spans="2:16" ht="14.25" customHeight="1">
      <c r="B74" s="52" t="s">
        <v>81</v>
      </c>
      <c r="C74" s="24">
        <v>14</v>
      </c>
      <c r="D74" s="48">
        <v>0</v>
      </c>
      <c r="E74" s="49"/>
      <c r="F74" s="49">
        <v>0</v>
      </c>
      <c r="G74" s="50"/>
      <c r="H74" s="24">
        <v>15</v>
      </c>
      <c r="I74" s="24">
        <v>0</v>
      </c>
      <c r="J74" s="24">
        <v>18</v>
      </c>
      <c r="K74" s="48">
        <v>0</v>
      </c>
      <c r="L74" s="6">
        <f t="shared" si="4"/>
        <v>33</v>
      </c>
      <c r="M74" s="7">
        <f t="shared" si="5"/>
        <v>0</v>
      </c>
      <c r="P74" s="25"/>
    </row>
    <row r="75" spans="2:13" ht="14.25" customHeight="1" thickBot="1">
      <c r="B75" s="60" t="s">
        <v>82</v>
      </c>
      <c r="C75" s="8">
        <f>SUM(C5:C74)</f>
        <v>10449</v>
      </c>
      <c r="D75" s="8">
        <f>SUM(D5:D74)</f>
        <v>89</v>
      </c>
      <c r="E75" s="9" t="s">
        <v>9</v>
      </c>
      <c r="F75" s="9">
        <f>SUM(F5:F74)</f>
        <v>13</v>
      </c>
      <c r="G75" s="10" t="s">
        <v>11</v>
      </c>
      <c r="H75" s="11">
        <f aca="true" t="shared" si="6" ref="H75:M75">SUM(H5:H74)</f>
        <v>8963</v>
      </c>
      <c r="I75" s="11">
        <f t="shared" si="6"/>
        <v>38</v>
      </c>
      <c r="J75" s="11">
        <f t="shared" si="6"/>
        <v>10205</v>
      </c>
      <c r="K75" s="8">
        <f t="shared" si="6"/>
        <v>59</v>
      </c>
      <c r="L75" s="8">
        <f t="shared" si="6"/>
        <v>19168</v>
      </c>
      <c r="M75" s="12">
        <f t="shared" si="6"/>
        <v>97</v>
      </c>
    </row>
    <row r="76" spans="2:13" ht="13.5" customHeight="1">
      <c r="B76" s="61"/>
      <c r="C76" s="61"/>
      <c r="D76" s="61"/>
      <c r="E76" s="61"/>
      <c r="F76" s="61"/>
      <c r="G76" s="62"/>
      <c r="H76" s="61"/>
      <c r="I76" s="61"/>
      <c r="J76" s="61"/>
      <c r="K76" s="61"/>
      <c r="L76" s="61"/>
      <c r="M76" s="61"/>
    </row>
    <row r="77" spans="2:13" ht="13.5" customHeight="1">
      <c r="B77" s="63" t="s">
        <v>83</v>
      </c>
      <c r="C77" s="64">
        <f>SUM(C18,C19,C20,C66,C67)</f>
        <v>879</v>
      </c>
      <c r="D77" s="65">
        <f>SUM(D18,D19,D20,D66,D67)</f>
        <v>6</v>
      </c>
      <c r="E77" s="66" t="s">
        <v>84</v>
      </c>
      <c r="F77" s="66">
        <f>SUM(F18,F19,F20,F66,F67)</f>
        <v>1</v>
      </c>
      <c r="G77" s="67" t="s">
        <v>85</v>
      </c>
      <c r="H77" s="64">
        <f aca="true" t="shared" si="7" ref="H77:M77">SUM(H18,H19,H20,H66,H67)</f>
        <v>756</v>
      </c>
      <c r="I77" s="64">
        <f t="shared" si="7"/>
        <v>1</v>
      </c>
      <c r="J77" s="64">
        <f t="shared" si="7"/>
        <v>773</v>
      </c>
      <c r="K77" s="64">
        <f t="shared" si="7"/>
        <v>5</v>
      </c>
      <c r="L77" s="64">
        <f t="shared" si="7"/>
        <v>1529</v>
      </c>
      <c r="M77" s="64">
        <f t="shared" si="7"/>
        <v>6</v>
      </c>
    </row>
    <row r="78" spans="2:13" ht="13.5" customHeight="1">
      <c r="B78" s="68" t="s">
        <v>86</v>
      </c>
      <c r="C78" s="64">
        <f>SUM(C68:C74)</f>
        <v>300</v>
      </c>
      <c r="D78" s="65">
        <f>SUM(D68:D74)</f>
        <v>5</v>
      </c>
      <c r="E78" s="66" t="s">
        <v>84</v>
      </c>
      <c r="F78" s="66">
        <f>SUM(F68:F74)</f>
        <v>3</v>
      </c>
      <c r="G78" s="67" t="s">
        <v>85</v>
      </c>
      <c r="H78" s="64">
        <f aca="true" t="shared" si="8" ref="H78:M78">SUM(H68:H74)</f>
        <v>282</v>
      </c>
      <c r="I78" s="64">
        <f t="shared" si="8"/>
        <v>0</v>
      </c>
      <c r="J78" s="64">
        <f t="shared" si="8"/>
        <v>304</v>
      </c>
      <c r="K78" s="64">
        <f t="shared" si="8"/>
        <v>5</v>
      </c>
      <c r="L78" s="64">
        <f t="shared" si="8"/>
        <v>586</v>
      </c>
      <c r="M78" s="64">
        <f t="shared" si="8"/>
        <v>5</v>
      </c>
    </row>
    <row r="79" spans="2:13" ht="13.5" customHeight="1" thickBo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2:13" ht="13.5" customHeight="1">
      <c r="B80" s="69"/>
      <c r="C80" s="243" t="s">
        <v>6</v>
      </c>
      <c r="D80" s="243"/>
      <c r="E80" s="243"/>
      <c r="F80" s="243"/>
      <c r="G80" s="243"/>
      <c r="H80" s="243" t="s">
        <v>0</v>
      </c>
      <c r="I80" s="243"/>
      <c r="J80" s="243" t="s">
        <v>1</v>
      </c>
      <c r="K80" s="243"/>
      <c r="L80" s="244" t="s">
        <v>2</v>
      </c>
      <c r="M80" s="244"/>
    </row>
    <row r="81" spans="1:13" ht="13.5" customHeight="1">
      <c r="A81" s="53"/>
      <c r="B81" s="70"/>
      <c r="C81" s="238">
        <f>C75+D75-F75</f>
        <v>10525</v>
      </c>
      <c r="D81" s="238"/>
      <c r="E81" s="71" t="s">
        <v>9</v>
      </c>
      <c r="F81" s="17">
        <f>D75-F75</f>
        <v>76</v>
      </c>
      <c r="G81" s="72" t="s">
        <v>11</v>
      </c>
      <c r="H81" s="15">
        <f>H75+I75</f>
        <v>9001</v>
      </c>
      <c r="I81" s="73">
        <f>I75</f>
        <v>38</v>
      </c>
      <c r="J81" s="15">
        <f>J75+K75</f>
        <v>10264</v>
      </c>
      <c r="K81" s="73">
        <f>K75</f>
        <v>59</v>
      </c>
      <c r="L81" s="15">
        <f>L75+M75</f>
        <v>19265</v>
      </c>
      <c r="M81" s="74">
        <f>M75</f>
        <v>97</v>
      </c>
    </row>
    <row r="82" spans="1:13" ht="13.5" customHeight="1">
      <c r="A82" s="53"/>
      <c r="B82" s="75" t="s">
        <v>87</v>
      </c>
      <c r="C82" s="239">
        <f>C81-C83-C84</f>
        <v>9339</v>
      </c>
      <c r="D82" s="239"/>
      <c r="E82" s="16" t="s">
        <v>9</v>
      </c>
      <c r="F82" s="18">
        <f>F81-F83-F84</f>
        <v>69</v>
      </c>
      <c r="G82" s="76" t="s">
        <v>85</v>
      </c>
      <c r="H82" s="16">
        <f aca="true" t="shared" si="9" ref="H82:M82">H81-H83-H84</f>
        <v>7962</v>
      </c>
      <c r="I82" s="77">
        <f t="shared" si="9"/>
        <v>37</v>
      </c>
      <c r="J82" s="16">
        <f t="shared" si="9"/>
        <v>9177</v>
      </c>
      <c r="K82" s="77">
        <f t="shared" si="9"/>
        <v>49</v>
      </c>
      <c r="L82" s="16">
        <f t="shared" si="9"/>
        <v>17139</v>
      </c>
      <c r="M82" s="78">
        <f t="shared" si="9"/>
        <v>86</v>
      </c>
    </row>
    <row r="83" spans="1:13" ht="13.5" customHeight="1">
      <c r="A83" s="53"/>
      <c r="B83" s="79" t="s">
        <v>83</v>
      </c>
      <c r="C83" s="240">
        <f>C77+D77-F77</f>
        <v>884</v>
      </c>
      <c r="D83" s="240"/>
      <c r="E83" s="84" t="s">
        <v>9</v>
      </c>
      <c r="F83" s="85">
        <f>D77-F77</f>
        <v>5</v>
      </c>
      <c r="G83" s="86" t="s">
        <v>85</v>
      </c>
      <c r="H83" s="87">
        <f>H77+I77</f>
        <v>757</v>
      </c>
      <c r="I83" s="88">
        <f>I77</f>
        <v>1</v>
      </c>
      <c r="J83" s="87">
        <f>J77+K77</f>
        <v>778</v>
      </c>
      <c r="K83" s="88">
        <f>K77</f>
        <v>5</v>
      </c>
      <c r="L83" s="80">
        <f>L77+M77</f>
        <v>1535</v>
      </c>
      <c r="M83" s="78">
        <f>M77</f>
        <v>6</v>
      </c>
    </row>
    <row r="84" spans="1:13" ht="13.5" customHeight="1" thickBot="1">
      <c r="A84" s="53"/>
      <c r="B84" s="81" t="s">
        <v>86</v>
      </c>
      <c r="C84" s="241">
        <f>C78+D78-F78</f>
        <v>302</v>
      </c>
      <c r="D84" s="241"/>
      <c r="E84" s="89" t="s">
        <v>9</v>
      </c>
      <c r="F84" s="90">
        <f>D78-F78</f>
        <v>2</v>
      </c>
      <c r="G84" s="91" t="s">
        <v>85</v>
      </c>
      <c r="H84" s="92">
        <f>H78+I78</f>
        <v>282</v>
      </c>
      <c r="I84" s="93">
        <f>I78</f>
        <v>0</v>
      </c>
      <c r="J84" s="92">
        <f>J78+K78</f>
        <v>309</v>
      </c>
      <c r="K84" s="93">
        <f>K78</f>
        <v>5</v>
      </c>
      <c r="L84" s="82">
        <f>L78+M78</f>
        <v>591</v>
      </c>
      <c r="M84" s="83">
        <f>M78</f>
        <v>5</v>
      </c>
    </row>
    <row r="85" spans="6:13" ht="13.5" customHeight="1">
      <c r="F85" s="19" t="s">
        <v>88</v>
      </c>
      <c r="M85" s="54" t="s">
        <v>89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7">
      <selection activeCell="M45" sqref="M45"/>
    </sheetView>
  </sheetViews>
  <sheetFormatPr defaultColWidth="9.00390625" defaultRowHeight="13.5"/>
  <cols>
    <col min="1" max="1" width="5.875" style="19" customWidth="1"/>
    <col min="2" max="2" width="4.625" style="19" customWidth="1"/>
    <col min="3" max="14" width="9.00390625" style="19" customWidth="1"/>
    <col min="15" max="15" width="5.125" style="19" customWidth="1"/>
    <col min="16" max="16" width="5.375" style="20" customWidth="1"/>
    <col min="17" max="17" width="9.00390625" style="20" customWidth="1"/>
    <col min="18" max="16384" width="9.00390625" style="19" customWidth="1"/>
  </cols>
  <sheetData>
    <row r="1" ht="13.5">
      <c r="M1" s="19" t="s">
        <v>212</v>
      </c>
    </row>
    <row r="2" spans="4:17" ht="21" customHeight="1">
      <c r="D2" s="21"/>
      <c r="G2" s="22" t="s">
        <v>90</v>
      </c>
      <c r="N2" s="19" t="s">
        <v>91</v>
      </c>
      <c r="P2" s="246" t="s">
        <v>92</v>
      </c>
      <c r="Q2" s="246"/>
    </row>
    <row r="3" spans="2:17" ht="13.5">
      <c r="B3" s="26"/>
      <c r="C3" s="27" t="s">
        <v>93</v>
      </c>
      <c r="D3" s="27" t="s">
        <v>94</v>
      </c>
      <c r="E3" s="27" t="s">
        <v>95</v>
      </c>
      <c r="F3" s="27" t="s">
        <v>96</v>
      </c>
      <c r="G3" s="27" t="s">
        <v>97</v>
      </c>
      <c r="H3" s="28" t="s">
        <v>98</v>
      </c>
      <c r="I3" s="27" t="s">
        <v>99</v>
      </c>
      <c r="J3" s="27" t="s">
        <v>100</v>
      </c>
      <c r="K3" s="27" t="s">
        <v>101</v>
      </c>
      <c r="L3" s="27" t="s">
        <v>102</v>
      </c>
      <c r="M3" s="27" t="s">
        <v>103</v>
      </c>
      <c r="N3" s="29" t="s">
        <v>98</v>
      </c>
      <c r="P3" s="247" t="s">
        <v>205</v>
      </c>
      <c r="Q3" s="247"/>
    </row>
    <row r="4" spans="2:19" ht="13.5">
      <c r="B4" s="23" t="s">
        <v>0</v>
      </c>
      <c r="C4" s="24">
        <v>27</v>
      </c>
      <c r="D4" s="24">
        <v>31</v>
      </c>
      <c r="E4" s="24">
        <v>47</v>
      </c>
      <c r="F4" s="24">
        <v>38</v>
      </c>
      <c r="G4" s="24">
        <v>47</v>
      </c>
      <c r="H4" s="5">
        <f>SUM(C4:G4)</f>
        <v>190</v>
      </c>
      <c r="I4" s="24">
        <v>56</v>
      </c>
      <c r="J4" s="24">
        <v>56</v>
      </c>
      <c r="K4" s="24">
        <v>65</v>
      </c>
      <c r="L4" s="24">
        <v>61</v>
      </c>
      <c r="M4" s="24">
        <v>57</v>
      </c>
      <c r="N4" s="7">
        <f>SUM(I4:M4)</f>
        <v>295</v>
      </c>
      <c r="P4" s="37" t="s">
        <v>0</v>
      </c>
      <c r="Q4" s="38">
        <f>SUM(H4,N4,H8)</f>
        <v>798</v>
      </c>
      <c r="S4" s="25"/>
    </row>
    <row r="5" spans="2:19" ht="13.5">
      <c r="B5" s="23" t="s">
        <v>1</v>
      </c>
      <c r="C5" s="24">
        <v>32</v>
      </c>
      <c r="D5" s="24">
        <v>39</v>
      </c>
      <c r="E5" s="24">
        <v>33</v>
      </c>
      <c r="F5" s="24">
        <v>45</v>
      </c>
      <c r="G5" s="24">
        <v>44</v>
      </c>
      <c r="H5" s="5">
        <f>SUM(C5:G5)</f>
        <v>193</v>
      </c>
      <c r="I5" s="24">
        <v>49</v>
      </c>
      <c r="J5" s="24">
        <v>54</v>
      </c>
      <c r="K5" s="24">
        <v>54</v>
      </c>
      <c r="L5" s="24">
        <v>69</v>
      </c>
      <c r="M5" s="24">
        <v>50</v>
      </c>
      <c r="N5" s="7">
        <f>SUM(I5:M5)</f>
        <v>276</v>
      </c>
      <c r="P5" s="37" t="s">
        <v>1</v>
      </c>
      <c r="Q5" s="38">
        <f>SUM(H5,N5,H9)</f>
        <v>744</v>
      </c>
      <c r="S5" s="25"/>
    </row>
    <row r="6" spans="2:19" ht="13.5">
      <c r="B6" s="30" t="s">
        <v>2</v>
      </c>
      <c r="C6" s="5">
        <f aca="true" t="shared" si="0" ref="C6:N6">SUM(C4:C5)</f>
        <v>59</v>
      </c>
      <c r="D6" s="5">
        <f t="shared" si="0"/>
        <v>70</v>
      </c>
      <c r="E6" s="5">
        <f t="shared" si="0"/>
        <v>80</v>
      </c>
      <c r="F6" s="5">
        <f t="shared" si="0"/>
        <v>83</v>
      </c>
      <c r="G6" s="5">
        <f t="shared" si="0"/>
        <v>91</v>
      </c>
      <c r="H6" s="5">
        <f t="shared" si="0"/>
        <v>383</v>
      </c>
      <c r="I6" s="5">
        <f t="shared" si="0"/>
        <v>105</v>
      </c>
      <c r="J6" s="5">
        <f t="shared" si="0"/>
        <v>110</v>
      </c>
      <c r="K6" s="5">
        <f t="shared" si="0"/>
        <v>119</v>
      </c>
      <c r="L6" s="5">
        <f t="shared" si="0"/>
        <v>130</v>
      </c>
      <c r="M6" s="5">
        <f t="shared" si="0"/>
        <v>107</v>
      </c>
      <c r="N6" s="7">
        <f t="shared" si="0"/>
        <v>571</v>
      </c>
      <c r="P6" s="39" t="s">
        <v>2</v>
      </c>
      <c r="Q6" s="40">
        <f>SUM(Q4:Q5)</f>
        <v>1542</v>
      </c>
      <c r="S6" s="25"/>
    </row>
    <row r="7" spans="2:19" ht="13.5">
      <c r="B7" s="31"/>
      <c r="C7" s="32" t="s">
        <v>104</v>
      </c>
      <c r="D7" s="32" t="s">
        <v>105</v>
      </c>
      <c r="E7" s="32" t="s">
        <v>106</v>
      </c>
      <c r="F7" s="32" t="s">
        <v>107</v>
      </c>
      <c r="G7" s="32" t="s">
        <v>108</v>
      </c>
      <c r="H7" s="33" t="s">
        <v>98</v>
      </c>
      <c r="I7" s="32" t="s">
        <v>109</v>
      </c>
      <c r="J7" s="32" t="s">
        <v>110</v>
      </c>
      <c r="K7" s="32" t="s">
        <v>111</v>
      </c>
      <c r="L7" s="32" t="s">
        <v>112</v>
      </c>
      <c r="M7" s="32" t="s">
        <v>113</v>
      </c>
      <c r="N7" s="34" t="s">
        <v>98</v>
      </c>
      <c r="P7" s="41"/>
      <c r="Q7" s="42"/>
      <c r="S7" s="25"/>
    </row>
    <row r="8" spans="2:19" ht="13.5">
      <c r="B8" s="23" t="s">
        <v>0</v>
      </c>
      <c r="C8" s="24">
        <v>55</v>
      </c>
      <c r="D8" s="24">
        <v>60</v>
      </c>
      <c r="E8" s="24">
        <v>65</v>
      </c>
      <c r="F8" s="24">
        <v>69</v>
      </c>
      <c r="G8" s="24">
        <v>64</v>
      </c>
      <c r="H8" s="5">
        <f>SUM(C8:G8)</f>
        <v>313</v>
      </c>
      <c r="I8" s="24">
        <v>62</v>
      </c>
      <c r="J8" s="24">
        <v>86</v>
      </c>
      <c r="K8" s="24">
        <v>83</v>
      </c>
      <c r="L8" s="24">
        <v>87</v>
      </c>
      <c r="M8" s="24">
        <v>94</v>
      </c>
      <c r="N8" s="7">
        <f>SUM(I8:M8)</f>
        <v>412</v>
      </c>
      <c r="P8" s="248" t="s">
        <v>206</v>
      </c>
      <c r="Q8" s="248"/>
      <c r="S8" s="25"/>
    </row>
    <row r="9" spans="2:19" ht="13.5">
      <c r="B9" s="23" t="s">
        <v>1</v>
      </c>
      <c r="C9" s="24">
        <v>57</v>
      </c>
      <c r="D9" s="24">
        <v>60</v>
      </c>
      <c r="E9" s="24">
        <v>49</v>
      </c>
      <c r="F9" s="24">
        <v>58</v>
      </c>
      <c r="G9" s="24">
        <v>51</v>
      </c>
      <c r="H9" s="5">
        <f>SUM(C9:G9)</f>
        <v>275</v>
      </c>
      <c r="I9" s="24">
        <v>73</v>
      </c>
      <c r="J9" s="24">
        <v>54</v>
      </c>
      <c r="K9" s="24">
        <v>69</v>
      </c>
      <c r="L9" s="24">
        <v>73</v>
      </c>
      <c r="M9" s="24">
        <v>78</v>
      </c>
      <c r="N9" s="7">
        <f>SUM(I9:M9)</f>
        <v>347</v>
      </c>
      <c r="P9" s="37" t="s">
        <v>0</v>
      </c>
      <c r="Q9" s="38">
        <f>SUM(N8,H12,N12,H16,N16,H20,N20,H24,N24,H28)</f>
        <v>4790</v>
      </c>
      <c r="S9" s="25"/>
    </row>
    <row r="10" spans="2:19" ht="13.5">
      <c r="B10" s="30" t="s">
        <v>2</v>
      </c>
      <c r="C10" s="5">
        <f aca="true" t="shared" si="1" ref="C10:N10">SUM(C8:C9)</f>
        <v>112</v>
      </c>
      <c r="D10" s="5">
        <f t="shared" si="1"/>
        <v>120</v>
      </c>
      <c r="E10" s="5">
        <f t="shared" si="1"/>
        <v>114</v>
      </c>
      <c r="F10" s="5">
        <f t="shared" si="1"/>
        <v>127</v>
      </c>
      <c r="G10" s="5">
        <f t="shared" si="1"/>
        <v>115</v>
      </c>
      <c r="H10" s="5">
        <f t="shared" si="1"/>
        <v>588</v>
      </c>
      <c r="I10" s="5">
        <f t="shared" si="1"/>
        <v>135</v>
      </c>
      <c r="J10" s="5">
        <f t="shared" si="1"/>
        <v>140</v>
      </c>
      <c r="K10" s="5">
        <f t="shared" si="1"/>
        <v>152</v>
      </c>
      <c r="L10" s="5">
        <f t="shared" si="1"/>
        <v>160</v>
      </c>
      <c r="M10" s="5">
        <f t="shared" si="1"/>
        <v>172</v>
      </c>
      <c r="N10" s="7">
        <f t="shared" si="1"/>
        <v>759</v>
      </c>
      <c r="P10" s="37" t="s">
        <v>1</v>
      </c>
      <c r="Q10" s="38">
        <f>SUM(N9,H13,N13,H17,N17,H21,N21,H25,N25,H29)</f>
        <v>4619</v>
      </c>
      <c r="S10" s="25"/>
    </row>
    <row r="11" spans="2:19" ht="13.5">
      <c r="B11" s="31"/>
      <c r="C11" s="32" t="s">
        <v>114</v>
      </c>
      <c r="D11" s="32" t="s">
        <v>115</v>
      </c>
      <c r="E11" s="32" t="s">
        <v>116</v>
      </c>
      <c r="F11" s="32" t="s">
        <v>117</v>
      </c>
      <c r="G11" s="32" t="s">
        <v>118</v>
      </c>
      <c r="H11" s="33" t="s">
        <v>98</v>
      </c>
      <c r="I11" s="32" t="s">
        <v>119</v>
      </c>
      <c r="J11" s="32" t="s">
        <v>120</v>
      </c>
      <c r="K11" s="32" t="s">
        <v>121</v>
      </c>
      <c r="L11" s="32" t="s">
        <v>122</v>
      </c>
      <c r="M11" s="32" t="s">
        <v>123</v>
      </c>
      <c r="N11" s="34" t="s">
        <v>98</v>
      </c>
      <c r="P11" s="39" t="s">
        <v>2</v>
      </c>
      <c r="Q11" s="40">
        <f>SUM(Q9:Q10)</f>
        <v>9409</v>
      </c>
      <c r="S11" s="25"/>
    </row>
    <row r="12" spans="2:19" ht="13.5">
      <c r="B12" s="23" t="s">
        <v>0</v>
      </c>
      <c r="C12" s="24">
        <v>85</v>
      </c>
      <c r="D12" s="24">
        <v>68</v>
      </c>
      <c r="E12" s="24">
        <v>65</v>
      </c>
      <c r="F12" s="24">
        <v>61</v>
      </c>
      <c r="G12" s="24">
        <v>68</v>
      </c>
      <c r="H12" s="5">
        <f>SUM(C12:G12)</f>
        <v>347</v>
      </c>
      <c r="I12" s="24">
        <v>56</v>
      </c>
      <c r="J12" s="24">
        <v>66</v>
      </c>
      <c r="K12" s="24">
        <v>70</v>
      </c>
      <c r="L12" s="24">
        <v>58</v>
      </c>
      <c r="M12" s="24">
        <v>61</v>
      </c>
      <c r="N12" s="7">
        <f>SUM(I12:M12)</f>
        <v>311</v>
      </c>
      <c r="P12" s="41"/>
      <c r="Q12" s="42"/>
      <c r="S12" s="25"/>
    </row>
    <row r="13" spans="2:19" ht="13.5">
      <c r="B13" s="23" t="s">
        <v>1</v>
      </c>
      <c r="C13" s="24">
        <v>82</v>
      </c>
      <c r="D13" s="24">
        <v>62</v>
      </c>
      <c r="E13" s="24">
        <v>51</v>
      </c>
      <c r="F13" s="24">
        <v>57</v>
      </c>
      <c r="G13" s="24">
        <v>46</v>
      </c>
      <c r="H13" s="5">
        <f>SUM(C13:G13)</f>
        <v>298</v>
      </c>
      <c r="I13" s="24">
        <v>48</v>
      </c>
      <c r="J13" s="24">
        <v>55</v>
      </c>
      <c r="K13" s="24">
        <v>65</v>
      </c>
      <c r="L13" s="24">
        <v>57</v>
      </c>
      <c r="M13" s="24">
        <v>53</v>
      </c>
      <c r="N13" s="7">
        <f>SUM(I13:M13)</f>
        <v>278</v>
      </c>
      <c r="P13" s="248" t="s">
        <v>207</v>
      </c>
      <c r="Q13" s="248"/>
      <c r="S13" s="25"/>
    </row>
    <row r="14" spans="2:19" ht="13.5">
      <c r="B14" s="30" t="s">
        <v>2</v>
      </c>
      <c r="C14" s="5">
        <f aca="true" t="shared" si="2" ref="C14:N14">SUM(C12:C13)</f>
        <v>167</v>
      </c>
      <c r="D14" s="5">
        <f t="shared" si="2"/>
        <v>130</v>
      </c>
      <c r="E14" s="5">
        <f t="shared" si="2"/>
        <v>116</v>
      </c>
      <c r="F14" s="5">
        <f t="shared" si="2"/>
        <v>118</v>
      </c>
      <c r="G14" s="5">
        <f t="shared" si="2"/>
        <v>114</v>
      </c>
      <c r="H14" s="5">
        <f t="shared" si="2"/>
        <v>645</v>
      </c>
      <c r="I14" s="5">
        <f t="shared" si="2"/>
        <v>104</v>
      </c>
      <c r="J14" s="5">
        <f t="shared" si="2"/>
        <v>121</v>
      </c>
      <c r="K14" s="5">
        <f t="shared" si="2"/>
        <v>135</v>
      </c>
      <c r="L14" s="5">
        <f t="shared" si="2"/>
        <v>115</v>
      </c>
      <c r="M14" s="5">
        <f t="shared" si="2"/>
        <v>114</v>
      </c>
      <c r="N14" s="7">
        <f t="shared" si="2"/>
        <v>589</v>
      </c>
      <c r="P14" s="37" t="s">
        <v>0</v>
      </c>
      <c r="Q14" s="38">
        <f>SUM(L8,M8,H12,N12,H16,N16,H20,N20,H24,N24,H28,N28,H32,N32,H36,N36,H40,N40,H44,I44,J44,K44,L44,M44)</f>
        <v>7972</v>
      </c>
      <c r="S14" s="25"/>
    </row>
    <row r="15" spans="2:19" ht="13.5">
      <c r="B15" s="31"/>
      <c r="C15" s="32" t="s">
        <v>124</v>
      </c>
      <c r="D15" s="32" t="s">
        <v>125</v>
      </c>
      <c r="E15" s="32" t="s">
        <v>126</v>
      </c>
      <c r="F15" s="32" t="s">
        <v>127</v>
      </c>
      <c r="G15" s="32" t="s">
        <v>128</v>
      </c>
      <c r="H15" s="33" t="s">
        <v>98</v>
      </c>
      <c r="I15" s="32" t="s">
        <v>129</v>
      </c>
      <c r="J15" s="32" t="s">
        <v>130</v>
      </c>
      <c r="K15" s="32" t="s">
        <v>131</v>
      </c>
      <c r="L15" s="32" t="s">
        <v>132</v>
      </c>
      <c r="M15" s="32" t="s">
        <v>133</v>
      </c>
      <c r="N15" s="34" t="s">
        <v>98</v>
      </c>
      <c r="P15" s="37" t="s">
        <v>1</v>
      </c>
      <c r="Q15" s="38">
        <f>SUM(L9,M9,H13,N13,H17,N17,H21,N21,H25,N25,H29,N29,H33,N33,H37,N37,H41,N41,H45,I45,J45,K45,L45,M45)</f>
        <v>9324</v>
      </c>
      <c r="S15" s="25"/>
    </row>
    <row r="16" spans="2:19" ht="13.5">
      <c r="B16" s="23" t="s">
        <v>0</v>
      </c>
      <c r="C16" s="24">
        <v>73</v>
      </c>
      <c r="D16" s="24">
        <v>52</v>
      </c>
      <c r="E16" s="24">
        <v>77</v>
      </c>
      <c r="F16" s="24">
        <v>62</v>
      </c>
      <c r="G16" s="24">
        <v>59</v>
      </c>
      <c r="H16" s="5">
        <f>SUM(C16:G16)</f>
        <v>323</v>
      </c>
      <c r="I16" s="24">
        <v>55</v>
      </c>
      <c r="J16" s="24">
        <v>67</v>
      </c>
      <c r="K16" s="24">
        <v>72</v>
      </c>
      <c r="L16" s="24">
        <v>84</v>
      </c>
      <c r="M16" s="24">
        <v>89</v>
      </c>
      <c r="N16" s="7">
        <f>SUM(I16:M16)</f>
        <v>367</v>
      </c>
      <c r="P16" s="39" t="s">
        <v>2</v>
      </c>
      <c r="Q16" s="40">
        <f>SUM(Q14:Q15)</f>
        <v>17296</v>
      </c>
      <c r="S16" s="25"/>
    </row>
    <row r="17" spans="2:19" ht="13.5">
      <c r="B17" s="23" t="s">
        <v>1</v>
      </c>
      <c r="C17" s="24">
        <v>46</v>
      </c>
      <c r="D17" s="24">
        <v>58</v>
      </c>
      <c r="E17" s="24">
        <v>59</v>
      </c>
      <c r="F17" s="24">
        <v>69</v>
      </c>
      <c r="G17" s="24">
        <v>52</v>
      </c>
      <c r="H17" s="5">
        <f>SUM(C17:G17)</f>
        <v>284</v>
      </c>
      <c r="I17" s="24">
        <v>55</v>
      </c>
      <c r="J17" s="24">
        <v>59</v>
      </c>
      <c r="K17" s="24">
        <v>73</v>
      </c>
      <c r="L17" s="24">
        <v>79</v>
      </c>
      <c r="M17" s="24">
        <v>81</v>
      </c>
      <c r="N17" s="7">
        <f>SUM(I17:M17)</f>
        <v>347</v>
      </c>
      <c r="P17" s="41"/>
      <c r="Q17" s="42"/>
      <c r="S17" s="25"/>
    </row>
    <row r="18" spans="2:19" ht="13.5">
      <c r="B18" s="30" t="s">
        <v>2</v>
      </c>
      <c r="C18" s="5">
        <f aca="true" t="shared" si="3" ref="C18:N18">SUM(C16:C17)</f>
        <v>119</v>
      </c>
      <c r="D18" s="5">
        <f t="shared" si="3"/>
        <v>110</v>
      </c>
      <c r="E18" s="5">
        <f t="shared" si="3"/>
        <v>136</v>
      </c>
      <c r="F18" s="5">
        <f t="shared" si="3"/>
        <v>131</v>
      </c>
      <c r="G18" s="5">
        <f t="shared" si="3"/>
        <v>111</v>
      </c>
      <c r="H18" s="5">
        <f t="shared" si="3"/>
        <v>607</v>
      </c>
      <c r="I18" s="5">
        <f t="shared" si="3"/>
        <v>110</v>
      </c>
      <c r="J18" s="5">
        <f t="shared" si="3"/>
        <v>126</v>
      </c>
      <c r="K18" s="5">
        <f t="shared" si="3"/>
        <v>145</v>
      </c>
      <c r="L18" s="5">
        <f t="shared" si="3"/>
        <v>163</v>
      </c>
      <c r="M18" s="5">
        <f t="shared" si="3"/>
        <v>170</v>
      </c>
      <c r="N18" s="7">
        <f t="shared" si="3"/>
        <v>714</v>
      </c>
      <c r="P18" s="248" t="s">
        <v>208</v>
      </c>
      <c r="Q18" s="248"/>
      <c r="S18" s="25"/>
    </row>
    <row r="19" spans="2:19" ht="13.5">
      <c r="B19" s="31"/>
      <c r="C19" s="32" t="s">
        <v>134</v>
      </c>
      <c r="D19" s="32" t="s">
        <v>135</v>
      </c>
      <c r="E19" s="32" t="s">
        <v>136</v>
      </c>
      <c r="F19" s="32" t="s">
        <v>137</v>
      </c>
      <c r="G19" s="32" t="s">
        <v>138</v>
      </c>
      <c r="H19" s="33" t="s">
        <v>98</v>
      </c>
      <c r="I19" s="32" t="s">
        <v>139</v>
      </c>
      <c r="J19" s="32" t="s">
        <v>140</v>
      </c>
      <c r="K19" s="32" t="s">
        <v>141</v>
      </c>
      <c r="L19" s="32" t="s">
        <v>142</v>
      </c>
      <c r="M19" s="32" t="s">
        <v>143</v>
      </c>
      <c r="N19" s="34" t="s">
        <v>98</v>
      </c>
      <c r="P19" s="37" t="s">
        <v>0</v>
      </c>
      <c r="Q19" s="38">
        <f>SUM(N28,H32,N32,H36,N36,H40,N40,H44,I44,J44,K44,L44,M44)</f>
        <v>3413</v>
      </c>
      <c r="S19" s="25"/>
    </row>
    <row r="20" spans="2:19" ht="13.5">
      <c r="B20" s="23" t="s">
        <v>0</v>
      </c>
      <c r="C20" s="24">
        <v>104</v>
      </c>
      <c r="D20" s="24">
        <v>100</v>
      </c>
      <c r="E20" s="24">
        <v>97</v>
      </c>
      <c r="F20" s="24">
        <v>97</v>
      </c>
      <c r="G20" s="24">
        <v>114</v>
      </c>
      <c r="H20" s="5">
        <f>SUM(C20:G20)</f>
        <v>512</v>
      </c>
      <c r="I20" s="24">
        <v>122</v>
      </c>
      <c r="J20" s="24">
        <v>117</v>
      </c>
      <c r="K20" s="24">
        <v>121</v>
      </c>
      <c r="L20" s="24">
        <v>111</v>
      </c>
      <c r="M20" s="24">
        <v>134</v>
      </c>
      <c r="N20" s="7">
        <f>SUM(I20:M20)</f>
        <v>605</v>
      </c>
      <c r="P20" s="37" t="s">
        <v>1</v>
      </c>
      <c r="Q20" s="38">
        <f>SUM(N29,H33,N33,H37,N37,H41,N41,H45,I45,J45,K45,L45,M45)</f>
        <v>4901</v>
      </c>
      <c r="S20" s="25"/>
    </row>
    <row r="21" spans="2:19" ht="13.5">
      <c r="B21" s="23" t="s">
        <v>1</v>
      </c>
      <c r="C21" s="24">
        <v>96</v>
      </c>
      <c r="D21" s="24">
        <v>87</v>
      </c>
      <c r="E21" s="24">
        <v>93</v>
      </c>
      <c r="F21" s="24">
        <v>87</v>
      </c>
      <c r="G21" s="24">
        <v>109</v>
      </c>
      <c r="H21" s="5">
        <f>SUM(C21:G21)</f>
        <v>472</v>
      </c>
      <c r="I21" s="24">
        <v>128</v>
      </c>
      <c r="J21" s="24">
        <v>111</v>
      </c>
      <c r="K21" s="24">
        <v>117</v>
      </c>
      <c r="L21" s="24">
        <v>134</v>
      </c>
      <c r="M21" s="24">
        <v>121</v>
      </c>
      <c r="N21" s="7">
        <f>SUM(I21:M21)</f>
        <v>611</v>
      </c>
      <c r="P21" s="39" t="s">
        <v>2</v>
      </c>
      <c r="Q21" s="40">
        <f>SUM(Q19:Q20)</f>
        <v>8314</v>
      </c>
      <c r="S21" s="25"/>
    </row>
    <row r="22" spans="2:19" ht="13.5">
      <c r="B22" s="30" t="s">
        <v>2</v>
      </c>
      <c r="C22" s="5">
        <f aca="true" t="shared" si="4" ref="C22:N22">SUM(C20:C21)</f>
        <v>200</v>
      </c>
      <c r="D22" s="5">
        <f t="shared" si="4"/>
        <v>187</v>
      </c>
      <c r="E22" s="5">
        <f t="shared" si="4"/>
        <v>190</v>
      </c>
      <c r="F22" s="5">
        <f t="shared" si="4"/>
        <v>184</v>
      </c>
      <c r="G22" s="5">
        <f t="shared" si="4"/>
        <v>223</v>
      </c>
      <c r="H22" s="5">
        <f t="shared" si="4"/>
        <v>984</v>
      </c>
      <c r="I22" s="5">
        <f t="shared" si="4"/>
        <v>250</v>
      </c>
      <c r="J22" s="5">
        <f t="shared" si="4"/>
        <v>228</v>
      </c>
      <c r="K22" s="5">
        <f t="shared" si="4"/>
        <v>238</v>
      </c>
      <c r="L22" s="5">
        <f t="shared" si="4"/>
        <v>245</v>
      </c>
      <c r="M22" s="5">
        <f t="shared" si="4"/>
        <v>255</v>
      </c>
      <c r="N22" s="7">
        <f t="shared" si="4"/>
        <v>1216</v>
      </c>
      <c r="P22" s="41"/>
      <c r="Q22" s="42"/>
      <c r="S22" s="25"/>
    </row>
    <row r="23" spans="2:19" ht="13.5">
      <c r="B23" s="31"/>
      <c r="C23" s="32" t="s">
        <v>144</v>
      </c>
      <c r="D23" s="32" t="s">
        <v>145</v>
      </c>
      <c r="E23" s="32" t="s">
        <v>146</v>
      </c>
      <c r="F23" s="32" t="s">
        <v>147</v>
      </c>
      <c r="G23" s="32" t="s">
        <v>148</v>
      </c>
      <c r="H23" s="33" t="s">
        <v>98</v>
      </c>
      <c r="I23" s="32" t="s">
        <v>149</v>
      </c>
      <c r="J23" s="32" t="s">
        <v>150</v>
      </c>
      <c r="K23" s="32" t="s">
        <v>151</v>
      </c>
      <c r="L23" s="32" t="s">
        <v>152</v>
      </c>
      <c r="M23" s="32" t="s">
        <v>153</v>
      </c>
      <c r="N23" s="34" t="s">
        <v>98</v>
      </c>
      <c r="P23" s="248" t="s">
        <v>209</v>
      </c>
      <c r="Q23" s="248"/>
      <c r="S23" s="25"/>
    </row>
    <row r="24" spans="2:19" ht="13.5">
      <c r="B24" s="23" t="s">
        <v>0</v>
      </c>
      <c r="C24" s="24">
        <v>140</v>
      </c>
      <c r="D24" s="24">
        <v>114</v>
      </c>
      <c r="E24" s="24">
        <v>110</v>
      </c>
      <c r="F24" s="24">
        <v>105</v>
      </c>
      <c r="G24" s="24">
        <v>136</v>
      </c>
      <c r="H24" s="5">
        <f>SUM(C24:G24)</f>
        <v>605</v>
      </c>
      <c r="I24" s="24">
        <v>120</v>
      </c>
      <c r="J24" s="24">
        <v>121</v>
      </c>
      <c r="K24" s="24">
        <v>136</v>
      </c>
      <c r="L24" s="24">
        <v>136</v>
      </c>
      <c r="M24" s="24">
        <v>139</v>
      </c>
      <c r="N24" s="7">
        <f>SUM(I24:M24)</f>
        <v>652</v>
      </c>
      <c r="P24" s="37" t="s">
        <v>0</v>
      </c>
      <c r="Q24" s="38">
        <f>SUM(N32,H36,N36,H40,N40,H44,I44,J44,K44,L44,M44)</f>
        <v>1817</v>
      </c>
      <c r="S24" s="25"/>
    </row>
    <row r="25" spans="2:19" ht="13.5">
      <c r="B25" s="23" t="s">
        <v>1</v>
      </c>
      <c r="C25" s="24">
        <v>141</v>
      </c>
      <c r="D25" s="24">
        <v>110</v>
      </c>
      <c r="E25" s="24">
        <v>143</v>
      </c>
      <c r="F25" s="24">
        <v>132</v>
      </c>
      <c r="G25" s="24">
        <v>154</v>
      </c>
      <c r="H25" s="5">
        <f>SUM(C25:G25)</f>
        <v>680</v>
      </c>
      <c r="I25" s="24">
        <v>145</v>
      </c>
      <c r="J25" s="24">
        <v>117</v>
      </c>
      <c r="K25" s="24">
        <v>140</v>
      </c>
      <c r="L25" s="24">
        <v>115</v>
      </c>
      <c r="M25" s="24">
        <v>133</v>
      </c>
      <c r="N25" s="7">
        <f>SUM(I25:M25)</f>
        <v>650</v>
      </c>
      <c r="P25" s="37" t="s">
        <v>1</v>
      </c>
      <c r="Q25" s="38">
        <f>SUM(N33,H37,N37,H41,N41,H45,I45,J45,K45,L45,M45)</f>
        <v>3012</v>
      </c>
      <c r="S25" s="25"/>
    </row>
    <row r="26" spans="2:19" ht="13.5">
      <c r="B26" s="30" t="s">
        <v>2</v>
      </c>
      <c r="C26" s="5">
        <f aca="true" t="shared" si="5" ref="C26:N26">SUM(C24:C25)</f>
        <v>281</v>
      </c>
      <c r="D26" s="5">
        <f t="shared" si="5"/>
        <v>224</v>
      </c>
      <c r="E26" s="5">
        <f t="shared" si="5"/>
        <v>253</v>
      </c>
      <c r="F26" s="5">
        <f t="shared" si="5"/>
        <v>237</v>
      </c>
      <c r="G26" s="5">
        <f t="shared" si="5"/>
        <v>290</v>
      </c>
      <c r="H26" s="5">
        <f t="shared" si="5"/>
        <v>1285</v>
      </c>
      <c r="I26" s="5">
        <f t="shared" si="5"/>
        <v>265</v>
      </c>
      <c r="J26" s="5">
        <f t="shared" si="5"/>
        <v>238</v>
      </c>
      <c r="K26" s="5">
        <f t="shared" si="5"/>
        <v>276</v>
      </c>
      <c r="L26" s="5">
        <f t="shared" si="5"/>
        <v>251</v>
      </c>
      <c r="M26" s="5">
        <f t="shared" si="5"/>
        <v>272</v>
      </c>
      <c r="N26" s="7">
        <f t="shared" si="5"/>
        <v>1302</v>
      </c>
      <c r="P26" s="39" t="s">
        <v>2</v>
      </c>
      <c r="Q26" s="40">
        <f>SUM(Q24:Q25)</f>
        <v>4829</v>
      </c>
      <c r="S26" s="25"/>
    </row>
    <row r="27" spans="2:19" ht="13.5">
      <c r="B27" s="31"/>
      <c r="C27" s="32" t="s">
        <v>154</v>
      </c>
      <c r="D27" s="32" t="s">
        <v>155</v>
      </c>
      <c r="E27" s="32" t="s">
        <v>156</v>
      </c>
      <c r="F27" s="32" t="s">
        <v>157</v>
      </c>
      <c r="G27" s="32" t="s">
        <v>158</v>
      </c>
      <c r="H27" s="33" t="s">
        <v>98</v>
      </c>
      <c r="I27" s="32" t="s">
        <v>159</v>
      </c>
      <c r="J27" s="32" t="s">
        <v>160</v>
      </c>
      <c r="K27" s="32" t="s">
        <v>161</v>
      </c>
      <c r="L27" s="32" t="s">
        <v>162</v>
      </c>
      <c r="M27" s="32" t="s">
        <v>163</v>
      </c>
      <c r="N27" s="34" t="s">
        <v>98</v>
      </c>
      <c r="P27" s="95"/>
      <c r="Q27" s="96"/>
      <c r="S27" s="25"/>
    </row>
    <row r="28" spans="2:19" ht="13.5">
      <c r="B28" s="23" t="s">
        <v>0</v>
      </c>
      <c r="C28" s="24">
        <v>124</v>
      </c>
      <c r="D28" s="24">
        <v>132</v>
      </c>
      <c r="E28" s="24">
        <v>138</v>
      </c>
      <c r="F28" s="24">
        <v>140</v>
      </c>
      <c r="G28" s="24">
        <v>122</v>
      </c>
      <c r="H28" s="5">
        <f>SUM(C28:G28)</f>
        <v>656</v>
      </c>
      <c r="I28" s="24">
        <v>139</v>
      </c>
      <c r="J28" s="24">
        <v>143</v>
      </c>
      <c r="K28" s="24">
        <v>141</v>
      </c>
      <c r="L28" s="24">
        <v>135</v>
      </c>
      <c r="M28" s="24">
        <v>142</v>
      </c>
      <c r="N28" s="7">
        <f>SUM(I28:M28)</f>
        <v>700</v>
      </c>
      <c r="P28" s="245"/>
      <c r="Q28" s="245"/>
      <c r="S28" s="25"/>
    </row>
    <row r="29" spans="2:19" ht="13.5">
      <c r="B29" s="23" t="s">
        <v>1</v>
      </c>
      <c r="C29" s="24">
        <v>116</v>
      </c>
      <c r="D29" s="24">
        <v>129</v>
      </c>
      <c r="E29" s="24">
        <v>146</v>
      </c>
      <c r="F29" s="24">
        <v>128</v>
      </c>
      <c r="G29" s="24">
        <v>133</v>
      </c>
      <c r="H29" s="5">
        <f>SUM(C29:G29)</f>
        <v>652</v>
      </c>
      <c r="I29" s="24">
        <v>132</v>
      </c>
      <c r="J29" s="24">
        <v>160</v>
      </c>
      <c r="K29" s="24">
        <v>165</v>
      </c>
      <c r="L29" s="24">
        <v>173</v>
      </c>
      <c r="M29" s="24">
        <v>185</v>
      </c>
      <c r="N29" s="7">
        <f>SUM(I29:M29)</f>
        <v>815</v>
      </c>
      <c r="P29" s="97"/>
      <c r="Q29" s="98"/>
      <c r="S29" s="25" t="s">
        <v>210</v>
      </c>
    </row>
    <row r="30" spans="2:19" ht="13.5">
      <c r="B30" s="30" t="s">
        <v>2</v>
      </c>
      <c r="C30" s="5">
        <f aca="true" t="shared" si="6" ref="C30:N30">SUM(C28:C29)</f>
        <v>240</v>
      </c>
      <c r="D30" s="5">
        <f t="shared" si="6"/>
        <v>261</v>
      </c>
      <c r="E30" s="5">
        <f t="shared" si="6"/>
        <v>284</v>
      </c>
      <c r="F30" s="5">
        <f t="shared" si="6"/>
        <v>268</v>
      </c>
      <c r="G30" s="5">
        <f t="shared" si="6"/>
        <v>255</v>
      </c>
      <c r="H30" s="5">
        <f t="shared" si="6"/>
        <v>1308</v>
      </c>
      <c r="I30" s="5">
        <f t="shared" si="6"/>
        <v>271</v>
      </c>
      <c r="J30" s="5">
        <f t="shared" si="6"/>
        <v>303</v>
      </c>
      <c r="K30" s="5">
        <f t="shared" si="6"/>
        <v>306</v>
      </c>
      <c r="L30" s="5">
        <f t="shared" si="6"/>
        <v>308</v>
      </c>
      <c r="M30" s="5">
        <f t="shared" si="6"/>
        <v>327</v>
      </c>
      <c r="N30" s="7">
        <f t="shared" si="6"/>
        <v>1515</v>
      </c>
      <c r="P30" s="97"/>
      <c r="Q30" s="98"/>
      <c r="S30" s="25"/>
    </row>
    <row r="31" spans="2:19" ht="13.5">
      <c r="B31" s="31"/>
      <c r="C31" s="32" t="s">
        <v>164</v>
      </c>
      <c r="D31" s="32" t="s">
        <v>165</v>
      </c>
      <c r="E31" s="32" t="s">
        <v>166</v>
      </c>
      <c r="F31" s="32" t="s">
        <v>167</v>
      </c>
      <c r="G31" s="32" t="s">
        <v>168</v>
      </c>
      <c r="H31" s="33" t="s">
        <v>98</v>
      </c>
      <c r="I31" s="32" t="s">
        <v>169</v>
      </c>
      <c r="J31" s="32" t="s">
        <v>170</v>
      </c>
      <c r="K31" s="32" t="s">
        <v>171</v>
      </c>
      <c r="L31" s="32" t="s">
        <v>172</v>
      </c>
      <c r="M31" s="32" t="s">
        <v>173</v>
      </c>
      <c r="N31" s="34" t="s">
        <v>98</v>
      </c>
      <c r="P31" s="99"/>
      <c r="Q31" s="100"/>
      <c r="S31" s="25"/>
    </row>
    <row r="32" spans="2:19" ht="13.5">
      <c r="B32" s="23" t="s">
        <v>0</v>
      </c>
      <c r="C32" s="24">
        <v>150</v>
      </c>
      <c r="D32" s="24">
        <v>191</v>
      </c>
      <c r="E32" s="24">
        <v>184</v>
      </c>
      <c r="F32" s="24">
        <v>175</v>
      </c>
      <c r="G32" s="24">
        <v>196</v>
      </c>
      <c r="H32" s="5">
        <f>SUM(C32:G32)</f>
        <v>896</v>
      </c>
      <c r="I32" s="24">
        <v>154</v>
      </c>
      <c r="J32" s="24">
        <v>119</v>
      </c>
      <c r="K32" s="24">
        <v>102</v>
      </c>
      <c r="L32" s="24">
        <v>134</v>
      </c>
      <c r="M32" s="24">
        <v>120</v>
      </c>
      <c r="N32" s="7">
        <f>SUM(I32:M32)</f>
        <v>629</v>
      </c>
      <c r="S32" s="25"/>
    </row>
    <row r="33" spans="2:19" ht="13.5">
      <c r="B33" s="23" t="s">
        <v>1</v>
      </c>
      <c r="C33" s="24">
        <v>200</v>
      </c>
      <c r="D33" s="24">
        <v>207</v>
      </c>
      <c r="E33" s="24">
        <v>233</v>
      </c>
      <c r="F33" s="24">
        <v>241</v>
      </c>
      <c r="G33" s="24">
        <v>193</v>
      </c>
      <c r="H33" s="5">
        <f>SUM(C33:G33)</f>
        <v>1074</v>
      </c>
      <c r="I33" s="24">
        <v>207</v>
      </c>
      <c r="J33" s="24">
        <v>172</v>
      </c>
      <c r="K33" s="24">
        <v>171</v>
      </c>
      <c r="L33" s="24">
        <v>202</v>
      </c>
      <c r="M33" s="24">
        <v>205</v>
      </c>
      <c r="N33" s="7">
        <f>SUM(I33:M33)</f>
        <v>957</v>
      </c>
      <c r="S33" s="25"/>
    </row>
    <row r="34" spans="2:19" ht="13.5">
      <c r="B34" s="30" t="s">
        <v>2</v>
      </c>
      <c r="C34" s="5">
        <f aca="true" t="shared" si="7" ref="C34:N34">SUM(C32:C33)</f>
        <v>350</v>
      </c>
      <c r="D34" s="5">
        <f t="shared" si="7"/>
        <v>398</v>
      </c>
      <c r="E34" s="5">
        <f t="shared" si="7"/>
        <v>417</v>
      </c>
      <c r="F34" s="5">
        <f t="shared" si="7"/>
        <v>416</v>
      </c>
      <c r="G34" s="5">
        <f t="shared" si="7"/>
        <v>389</v>
      </c>
      <c r="H34" s="5">
        <f t="shared" si="7"/>
        <v>1970</v>
      </c>
      <c r="I34" s="5">
        <f t="shared" si="7"/>
        <v>361</v>
      </c>
      <c r="J34" s="5">
        <f t="shared" si="7"/>
        <v>291</v>
      </c>
      <c r="K34" s="5">
        <f t="shared" si="7"/>
        <v>273</v>
      </c>
      <c r="L34" s="5">
        <f t="shared" si="7"/>
        <v>336</v>
      </c>
      <c r="M34" s="5">
        <f t="shared" si="7"/>
        <v>325</v>
      </c>
      <c r="N34" s="7">
        <f t="shared" si="7"/>
        <v>1586</v>
      </c>
      <c r="S34" s="25"/>
    </row>
    <row r="35" spans="2:19" ht="13.5">
      <c r="B35" s="31"/>
      <c r="C35" s="32" t="s">
        <v>174</v>
      </c>
      <c r="D35" s="32" t="s">
        <v>175</v>
      </c>
      <c r="E35" s="32" t="s">
        <v>176</v>
      </c>
      <c r="F35" s="32" t="s">
        <v>177</v>
      </c>
      <c r="G35" s="32" t="s">
        <v>178</v>
      </c>
      <c r="H35" s="33" t="s">
        <v>98</v>
      </c>
      <c r="I35" s="32" t="s">
        <v>179</v>
      </c>
      <c r="J35" s="32" t="s">
        <v>180</v>
      </c>
      <c r="K35" s="32" t="s">
        <v>181</v>
      </c>
      <c r="L35" s="32" t="s">
        <v>182</v>
      </c>
      <c r="M35" s="32" t="s">
        <v>183</v>
      </c>
      <c r="N35" s="34" t="s">
        <v>98</v>
      </c>
      <c r="S35" s="25"/>
    </row>
    <row r="36" spans="2:19" ht="13.5">
      <c r="B36" s="23" t="s">
        <v>0</v>
      </c>
      <c r="C36" s="24">
        <v>133</v>
      </c>
      <c r="D36" s="24">
        <v>110</v>
      </c>
      <c r="E36" s="24">
        <v>130</v>
      </c>
      <c r="F36" s="24">
        <v>91</v>
      </c>
      <c r="G36" s="24">
        <v>111</v>
      </c>
      <c r="H36" s="5">
        <f>SUM(C36:G36)</f>
        <v>575</v>
      </c>
      <c r="I36" s="24">
        <v>106</v>
      </c>
      <c r="J36" s="24">
        <v>91</v>
      </c>
      <c r="K36" s="24">
        <v>75</v>
      </c>
      <c r="L36" s="24">
        <v>64</v>
      </c>
      <c r="M36" s="24">
        <v>66</v>
      </c>
      <c r="N36" s="7">
        <f>SUM(I36:M36)</f>
        <v>402</v>
      </c>
      <c r="S36" s="25"/>
    </row>
    <row r="37" spans="2:19" ht="13.5">
      <c r="B37" s="23" t="s">
        <v>1</v>
      </c>
      <c r="C37" s="24">
        <v>201</v>
      </c>
      <c r="D37" s="24">
        <v>186</v>
      </c>
      <c r="E37" s="24">
        <v>164</v>
      </c>
      <c r="F37" s="24">
        <v>135</v>
      </c>
      <c r="G37" s="24">
        <v>166</v>
      </c>
      <c r="H37" s="5">
        <f>SUM(C37:G37)</f>
        <v>852</v>
      </c>
      <c r="I37" s="24">
        <v>157</v>
      </c>
      <c r="J37" s="24">
        <v>131</v>
      </c>
      <c r="K37" s="24">
        <v>146</v>
      </c>
      <c r="L37" s="24">
        <v>140</v>
      </c>
      <c r="M37" s="24">
        <v>102</v>
      </c>
      <c r="N37" s="7">
        <f>SUM(I37:M37)</f>
        <v>676</v>
      </c>
      <c r="S37" s="25"/>
    </row>
    <row r="38" spans="2:19" ht="13.5">
      <c r="B38" s="30" t="s">
        <v>2</v>
      </c>
      <c r="C38" s="5">
        <f aca="true" t="shared" si="8" ref="C38:N38">SUM(C36:C37)</f>
        <v>334</v>
      </c>
      <c r="D38" s="5">
        <f t="shared" si="8"/>
        <v>296</v>
      </c>
      <c r="E38" s="5">
        <f t="shared" si="8"/>
        <v>294</v>
      </c>
      <c r="F38" s="5">
        <f t="shared" si="8"/>
        <v>226</v>
      </c>
      <c r="G38" s="5">
        <f t="shared" si="8"/>
        <v>277</v>
      </c>
      <c r="H38" s="5">
        <f t="shared" si="8"/>
        <v>1427</v>
      </c>
      <c r="I38" s="5">
        <f t="shared" si="8"/>
        <v>263</v>
      </c>
      <c r="J38" s="5">
        <f t="shared" si="8"/>
        <v>222</v>
      </c>
      <c r="K38" s="5">
        <f t="shared" si="8"/>
        <v>221</v>
      </c>
      <c r="L38" s="5">
        <f t="shared" si="8"/>
        <v>204</v>
      </c>
      <c r="M38" s="5">
        <f t="shared" si="8"/>
        <v>168</v>
      </c>
      <c r="N38" s="7">
        <f t="shared" si="8"/>
        <v>1078</v>
      </c>
      <c r="S38" s="25"/>
    </row>
    <row r="39" spans="2:19" ht="13.5">
      <c r="B39" s="31"/>
      <c r="C39" s="32" t="s">
        <v>184</v>
      </c>
      <c r="D39" s="32" t="s">
        <v>185</v>
      </c>
      <c r="E39" s="32" t="s">
        <v>186</v>
      </c>
      <c r="F39" s="32" t="s">
        <v>187</v>
      </c>
      <c r="G39" s="32" t="s">
        <v>188</v>
      </c>
      <c r="H39" s="33" t="s">
        <v>98</v>
      </c>
      <c r="I39" s="32" t="s">
        <v>189</v>
      </c>
      <c r="J39" s="32" t="s">
        <v>190</v>
      </c>
      <c r="K39" s="32" t="s">
        <v>191</v>
      </c>
      <c r="L39" s="32" t="s">
        <v>192</v>
      </c>
      <c r="M39" s="32" t="s">
        <v>193</v>
      </c>
      <c r="N39" s="34" t="s">
        <v>98</v>
      </c>
      <c r="S39" s="25"/>
    </row>
    <row r="40" spans="2:19" ht="13.5">
      <c r="B40" s="23" t="s">
        <v>0</v>
      </c>
      <c r="C40" s="24">
        <v>55</v>
      </c>
      <c r="D40" s="24">
        <v>33</v>
      </c>
      <c r="E40" s="24">
        <v>29</v>
      </c>
      <c r="F40" s="24">
        <v>35</v>
      </c>
      <c r="G40" s="24">
        <v>26</v>
      </c>
      <c r="H40" s="5">
        <f>SUM(C40:G40)</f>
        <v>178</v>
      </c>
      <c r="I40" s="24">
        <v>11</v>
      </c>
      <c r="J40" s="24">
        <v>11</v>
      </c>
      <c r="K40" s="24">
        <v>9</v>
      </c>
      <c r="L40" s="24">
        <v>0</v>
      </c>
      <c r="M40" s="24">
        <v>0</v>
      </c>
      <c r="N40" s="7">
        <f>SUM(I40:M40)</f>
        <v>31</v>
      </c>
      <c r="S40" s="25"/>
    </row>
    <row r="41" spans="2:19" ht="13.5">
      <c r="B41" s="23" t="s">
        <v>1</v>
      </c>
      <c r="C41" s="24">
        <v>96</v>
      </c>
      <c r="D41" s="24">
        <v>111</v>
      </c>
      <c r="E41" s="24">
        <v>79</v>
      </c>
      <c r="F41" s="24">
        <v>52</v>
      </c>
      <c r="G41" s="24">
        <v>38</v>
      </c>
      <c r="H41" s="5">
        <f>SUM(C41:G41)</f>
        <v>376</v>
      </c>
      <c r="I41" s="24">
        <v>48</v>
      </c>
      <c r="J41" s="24">
        <v>24</v>
      </c>
      <c r="K41" s="24">
        <v>29</v>
      </c>
      <c r="L41" s="24">
        <v>16</v>
      </c>
      <c r="M41" s="24">
        <v>9</v>
      </c>
      <c r="N41" s="7">
        <f>SUM(I41:M41)</f>
        <v>126</v>
      </c>
      <c r="S41" s="25"/>
    </row>
    <row r="42" spans="2:19" ht="13.5">
      <c r="B42" s="30" t="s">
        <v>2</v>
      </c>
      <c r="C42" s="5">
        <f aca="true" t="shared" si="9" ref="C42:N42">SUM(C40:C41)</f>
        <v>151</v>
      </c>
      <c r="D42" s="5">
        <f t="shared" si="9"/>
        <v>144</v>
      </c>
      <c r="E42" s="5">
        <f t="shared" si="9"/>
        <v>108</v>
      </c>
      <c r="F42" s="5">
        <f t="shared" si="9"/>
        <v>87</v>
      </c>
      <c r="G42" s="5">
        <f t="shared" si="9"/>
        <v>64</v>
      </c>
      <c r="H42" s="5">
        <f t="shared" si="9"/>
        <v>554</v>
      </c>
      <c r="I42" s="5">
        <f t="shared" si="9"/>
        <v>59</v>
      </c>
      <c r="J42" s="5">
        <f t="shared" si="9"/>
        <v>35</v>
      </c>
      <c r="K42" s="5">
        <f t="shared" si="9"/>
        <v>38</v>
      </c>
      <c r="L42" s="5">
        <f t="shared" si="9"/>
        <v>16</v>
      </c>
      <c r="M42" s="5">
        <f t="shared" si="9"/>
        <v>9</v>
      </c>
      <c r="N42" s="7">
        <f t="shared" si="9"/>
        <v>157</v>
      </c>
      <c r="S42" s="25"/>
    </row>
    <row r="43" spans="2:19" ht="13.5">
      <c r="B43" s="31"/>
      <c r="C43" s="32" t="s">
        <v>194</v>
      </c>
      <c r="D43" s="32" t="s">
        <v>195</v>
      </c>
      <c r="E43" s="32" t="s">
        <v>196</v>
      </c>
      <c r="F43" s="32" t="s">
        <v>197</v>
      </c>
      <c r="G43" s="32" t="s">
        <v>198</v>
      </c>
      <c r="H43" s="33" t="s">
        <v>98</v>
      </c>
      <c r="I43" s="35" t="s">
        <v>199</v>
      </c>
      <c r="J43" s="94" t="s">
        <v>201</v>
      </c>
      <c r="K43" s="94" t="s">
        <v>202</v>
      </c>
      <c r="L43" s="94" t="s">
        <v>203</v>
      </c>
      <c r="M43" s="94" t="s">
        <v>204</v>
      </c>
      <c r="N43" s="34" t="s">
        <v>200</v>
      </c>
      <c r="S43" s="25"/>
    </row>
    <row r="44" spans="2:19" ht="13.5">
      <c r="B44" s="23" t="s">
        <v>0</v>
      </c>
      <c r="C44" s="24">
        <v>1</v>
      </c>
      <c r="D44" s="24">
        <v>1</v>
      </c>
      <c r="E44" s="24">
        <v>0</v>
      </c>
      <c r="F44" s="24">
        <v>0</v>
      </c>
      <c r="G44" s="24">
        <v>0</v>
      </c>
      <c r="H44" s="5">
        <f>SUM(C44:G44)</f>
        <v>2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7">
        <f>+H4+H8+H12+H16+H20+H24+H28+H32+H36+H40+H44+N4+N8+N12+N16+N20+N24+N28+N32+N36+N40+I44+J44+K44+L44+M44</f>
        <v>9001</v>
      </c>
      <c r="S44" s="25"/>
    </row>
    <row r="45" spans="2:19" ht="13.5">
      <c r="B45" s="23" t="s">
        <v>1</v>
      </c>
      <c r="C45" s="24">
        <v>6</v>
      </c>
      <c r="D45" s="24">
        <v>4</v>
      </c>
      <c r="E45" s="24">
        <v>5</v>
      </c>
      <c r="F45" s="24">
        <v>5</v>
      </c>
      <c r="G45" s="24">
        <v>2</v>
      </c>
      <c r="H45" s="5">
        <f>SUM(C45:G45)</f>
        <v>22</v>
      </c>
      <c r="I45" s="24">
        <v>1</v>
      </c>
      <c r="J45" s="24">
        <v>0</v>
      </c>
      <c r="K45" s="24">
        <v>0</v>
      </c>
      <c r="L45" s="24">
        <v>1</v>
      </c>
      <c r="M45" s="24">
        <v>1</v>
      </c>
      <c r="N45" s="7">
        <f>+H5+H9+H13+H17+H21+H25+H29+H33+H37+H41+H45+N5+N9+N13+N17+N21+N25+N29+N33+N37+N41+I45+J45+K45+L45+M45</f>
        <v>10264</v>
      </c>
      <c r="S45" s="25"/>
    </row>
    <row r="46" spans="2:19" ht="13.5">
      <c r="B46" s="36" t="s">
        <v>2</v>
      </c>
      <c r="C46" s="13">
        <f aca="true" t="shared" si="10" ref="C46:N46">SUM(C44:C45)</f>
        <v>7</v>
      </c>
      <c r="D46" s="13">
        <f t="shared" si="10"/>
        <v>5</v>
      </c>
      <c r="E46" s="13">
        <f t="shared" si="10"/>
        <v>5</v>
      </c>
      <c r="F46" s="13">
        <f t="shared" si="10"/>
        <v>5</v>
      </c>
      <c r="G46" s="13">
        <f t="shared" si="10"/>
        <v>2</v>
      </c>
      <c r="H46" s="13">
        <f t="shared" si="10"/>
        <v>24</v>
      </c>
      <c r="I46" s="13">
        <f t="shared" si="10"/>
        <v>1</v>
      </c>
      <c r="J46" s="13">
        <f t="shared" si="10"/>
        <v>0</v>
      </c>
      <c r="K46" s="13">
        <f t="shared" si="10"/>
        <v>0</v>
      </c>
      <c r="L46" s="13">
        <f t="shared" si="10"/>
        <v>1</v>
      </c>
      <c r="M46" s="13">
        <f t="shared" si="10"/>
        <v>1</v>
      </c>
      <c r="N46" s="14">
        <f t="shared" si="10"/>
        <v>19265</v>
      </c>
      <c r="S46" s="25"/>
    </row>
    <row r="47" ht="13.5">
      <c r="S47" s="25"/>
    </row>
    <row r="48" ht="13.5">
      <c r="S48" s="25"/>
    </row>
    <row r="49" ht="13.5">
      <c r="S49" s="25"/>
    </row>
    <row r="50" ht="13.5">
      <c r="S50" s="25"/>
    </row>
    <row r="51" ht="13.5">
      <c r="S51" s="25"/>
    </row>
    <row r="52" ht="13.5">
      <c r="S52" s="25"/>
    </row>
    <row r="53" ht="13.5">
      <c r="S53" s="25"/>
    </row>
    <row r="54" ht="13.5">
      <c r="S54" s="25"/>
    </row>
    <row r="55" ht="13.5">
      <c r="S55" s="25"/>
    </row>
    <row r="56" ht="13.5">
      <c r="S56" s="25"/>
    </row>
    <row r="57" ht="13.5">
      <c r="S57" s="25"/>
    </row>
    <row r="58" ht="13.5">
      <c r="S58" s="25"/>
    </row>
    <row r="59" ht="13.5">
      <c r="S59" s="25"/>
    </row>
    <row r="60" ht="13.5">
      <c r="S60" s="25"/>
    </row>
    <row r="61" ht="13.5">
      <c r="S61" s="25"/>
    </row>
    <row r="62" ht="13.5">
      <c r="S62" s="25"/>
    </row>
    <row r="63" ht="13.5">
      <c r="S63" s="25"/>
    </row>
    <row r="64" ht="13.5">
      <c r="S64" s="25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山崎　陸</cp:lastModifiedBy>
  <cp:lastPrinted>2022-09-02T00:20:54Z</cp:lastPrinted>
  <dcterms:created xsi:type="dcterms:W3CDTF">2014-03-31T14:18:16Z</dcterms:created>
  <dcterms:modified xsi:type="dcterms:W3CDTF">2022-09-02T00:21:56Z</dcterms:modified>
  <cp:category/>
  <cp:version/>
  <cp:contentType/>
  <cp:contentStatus/>
</cp:coreProperties>
</file>